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0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vozabal\Downloads\"/>
    </mc:Choice>
  </mc:AlternateContent>
  <xr:revisionPtr revIDLastSave="0" documentId="11_35D0F77896232F4316C589BBB00D8134A262A9BB" xr6:coauthVersionLast="47" xr6:coauthVersionMax="47" xr10:uidLastSave="{00000000-0000-0000-0000-000000000000}"/>
  <bookViews>
    <workbookView xWindow="0" yWindow="0" windowWidth="0" windowHeight="0" xr2:uid="{00000000-000D-0000-FFFF-FFFF00000000}"/>
  </bookViews>
  <sheets>
    <sheet name="Rekapitulace stavby" sheetId="1" r:id="rId1"/>
    <sheet name="VC19-R - Cesta VC19-R" sheetId="2" r:id="rId2"/>
    <sheet name="Pokyny pro vyplnění" sheetId="3" r:id="rId3"/>
  </sheets>
  <definedNames>
    <definedName name="_xlnm._FilterDatabase" localSheetId="1" hidden="1">'VC19-R - Cesta VC19-R'!$C$87:$K$401</definedName>
    <definedName name="_xlnm.Print_Titles" localSheetId="0">'Rekapitulace stavby'!$52:$52</definedName>
    <definedName name="_xlnm.Print_Titles" localSheetId="1">'VC19-R - Cesta VC19-R'!$87:$87</definedName>
    <definedName name="_xlnm.Print_Area" localSheetId="0">'Rekapitulace stavby'!$D$4:$AO$36,'Rekapitulace stavby'!$C$42:$AQ$56</definedName>
    <definedName name="_xlnm.Print_Area" localSheetId="1">'VC19-R - Cesta VC19-R'!$C$4:$J$39,'VC19-R - Cesta VC19-R'!$C$45:$J$69,'VC19-R - Cesta VC19-R'!$C$75:$K$401</definedName>
    <definedName name="_xlnm.Print_Area" localSheetId="2">'Pokyny pro vyplnění'!$B$2:$K$71,'Pokyny pro vyplnění'!$B$74:$K$118,'Pokyny pro vyplnění'!$B$121:$K$161,'Pokyny pro vyplnění'!$B$164:$K$219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55" i="1"/>
  <c r="J35" i="2"/>
  <c r="AX55" i="1"/>
  <c r="BI398" i="2"/>
  <c r="BH398" i="2"/>
  <c r="BG398" i="2"/>
  <c r="BF398" i="2"/>
  <c r="T398" i="2"/>
  <c r="R398" i="2"/>
  <c r="P398" i="2"/>
  <c r="BI394" i="2"/>
  <c r="BH394" i="2"/>
  <c r="BG394" i="2"/>
  <c r="BF394" i="2"/>
  <c r="T394" i="2"/>
  <c r="R394" i="2"/>
  <c r="P394" i="2"/>
  <c r="BI390" i="2"/>
  <c r="BH390" i="2"/>
  <c r="BG390" i="2"/>
  <c r="BF390" i="2"/>
  <c r="T390" i="2"/>
  <c r="T389" i="2" s="1"/>
  <c r="R390" i="2"/>
  <c r="P390" i="2"/>
  <c r="BI385" i="2"/>
  <c r="BH385" i="2"/>
  <c r="BG385" i="2"/>
  <c r="BF385" i="2"/>
  <c r="T385" i="2"/>
  <c r="R385" i="2"/>
  <c r="P385" i="2"/>
  <c r="BI382" i="2"/>
  <c r="BH382" i="2"/>
  <c r="BG382" i="2"/>
  <c r="BF382" i="2"/>
  <c r="T382" i="2"/>
  <c r="R382" i="2"/>
  <c r="P382" i="2"/>
  <c r="BI378" i="2"/>
  <c r="BH378" i="2"/>
  <c r="BG378" i="2"/>
  <c r="BF378" i="2"/>
  <c r="T378" i="2"/>
  <c r="R378" i="2"/>
  <c r="P378" i="2"/>
  <c r="BI374" i="2"/>
  <c r="BH374" i="2"/>
  <c r="BG374" i="2"/>
  <c r="BF374" i="2"/>
  <c r="T374" i="2"/>
  <c r="R374" i="2"/>
  <c r="P374" i="2"/>
  <c r="BI369" i="2"/>
  <c r="BH369" i="2"/>
  <c r="BG369" i="2"/>
  <c r="BF369" i="2"/>
  <c r="T369" i="2"/>
  <c r="R369" i="2"/>
  <c r="P369" i="2"/>
  <c r="BI366" i="2"/>
  <c r="BH366" i="2"/>
  <c r="BG366" i="2"/>
  <c r="BF366" i="2"/>
  <c r="T366" i="2"/>
  <c r="R366" i="2"/>
  <c r="P366" i="2"/>
  <c r="BI358" i="2"/>
  <c r="BH358" i="2"/>
  <c r="BG358" i="2"/>
  <c r="BF358" i="2"/>
  <c r="T358" i="2"/>
  <c r="T357" i="2"/>
  <c r="R358" i="2"/>
  <c r="R357" i="2"/>
  <c r="P358" i="2"/>
  <c r="P357" i="2"/>
  <c r="BI350" i="2"/>
  <c r="BH350" i="2"/>
  <c r="BG350" i="2"/>
  <c r="BF350" i="2"/>
  <c r="T350" i="2"/>
  <c r="R350" i="2"/>
  <c r="P350" i="2"/>
  <c r="BI343" i="2"/>
  <c r="BH343" i="2"/>
  <c r="BG343" i="2"/>
  <c r="BF343" i="2"/>
  <c r="T343" i="2"/>
  <c r="R343" i="2"/>
  <c r="P343" i="2"/>
  <c r="BI335" i="2"/>
  <c r="BH335" i="2"/>
  <c r="BG335" i="2"/>
  <c r="BF335" i="2"/>
  <c r="T335" i="2"/>
  <c r="R335" i="2"/>
  <c r="P335" i="2"/>
  <c r="BI328" i="2"/>
  <c r="BH328" i="2"/>
  <c r="BG328" i="2"/>
  <c r="BF328" i="2"/>
  <c r="T328" i="2"/>
  <c r="R328" i="2"/>
  <c r="P328" i="2"/>
  <c r="BI320" i="2"/>
  <c r="BH320" i="2"/>
  <c r="BG320" i="2"/>
  <c r="BF320" i="2"/>
  <c r="T320" i="2"/>
  <c r="R320" i="2"/>
  <c r="P320" i="2"/>
  <c r="BI313" i="2"/>
  <c r="BH313" i="2"/>
  <c r="BG313" i="2"/>
  <c r="BF313" i="2"/>
  <c r="T313" i="2"/>
  <c r="R313" i="2"/>
  <c r="P313" i="2"/>
  <c r="BI306" i="2"/>
  <c r="BH306" i="2"/>
  <c r="BG306" i="2"/>
  <c r="BF306" i="2"/>
  <c r="T306" i="2"/>
  <c r="R306" i="2"/>
  <c r="P306" i="2"/>
  <c r="BI299" i="2"/>
  <c r="BH299" i="2"/>
  <c r="BG299" i="2"/>
  <c r="BF299" i="2"/>
  <c r="T299" i="2"/>
  <c r="R299" i="2"/>
  <c r="P299" i="2"/>
  <c r="BI296" i="2"/>
  <c r="BH296" i="2"/>
  <c r="BG296" i="2"/>
  <c r="BF296" i="2"/>
  <c r="T296" i="2"/>
  <c r="R296" i="2"/>
  <c r="P296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4" i="2"/>
  <c r="BH284" i="2"/>
  <c r="BG284" i="2"/>
  <c r="BF284" i="2"/>
  <c r="T284" i="2"/>
  <c r="R284" i="2"/>
  <c r="P284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R276" i="2"/>
  <c r="P276" i="2"/>
  <c r="BI271" i="2"/>
  <c r="BH271" i="2"/>
  <c r="BG271" i="2"/>
  <c r="BF271" i="2"/>
  <c r="T271" i="2"/>
  <c r="R271" i="2"/>
  <c r="P271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0" i="2"/>
  <c r="BH260" i="2"/>
  <c r="BG260" i="2"/>
  <c r="BF260" i="2"/>
  <c r="T260" i="2"/>
  <c r="R260" i="2"/>
  <c r="P260" i="2"/>
  <c r="BI255" i="2"/>
  <c r="BH255" i="2"/>
  <c r="BG255" i="2"/>
  <c r="BF255" i="2"/>
  <c r="T255" i="2"/>
  <c r="R255" i="2"/>
  <c r="P255" i="2"/>
  <c r="BI250" i="2"/>
  <c r="BH250" i="2"/>
  <c r="BG250" i="2"/>
  <c r="BF250" i="2"/>
  <c r="T250" i="2"/>
  <c r="R250" i="2"/>
  <c r="P250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28" i="2"/>
  <c r="BH228" i="2"/>
  <c r="BG228" i="2"/>
  <c r="BF228" i="2"/>
  <c r="T228" i="2"/>
  <c r="R228" i="2"/>
  <c r="P228" i="2"/>
  <c r="BI222" i="2"/>
  <c r="BH222" i="2"/>
  <c r="BG222" i="2"/>
  <c r="BF222" i="2"/>
  <c r="T222" i="2"/>
  <c r="R222" i="2"/>
  <c r="P222" i="2"/>
  <c r="BI216" i="2"/>
  <c r="BH216" i="2"/>
  <c r="BG216" i="2"/>
  <c r="BF216" i="2"/>
  <c r="T216" i="2"/>
  <c r="R216" i="2"/>
  <c r="P216" i="2"/>
  <c r="BI210" i="2"/>
  <c r="BH210" i="2"/>
  <c r="BG210" i="2"/>
  <c r="BF210" i="2"/>
  <c r="T210" i="2"/>
  <c r="R210" i="2"/>
  <c r="P210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5" i="2"/>
  <c r="BH185" i="2"/>
  <c r="BG185" i="2"/>
  <c r="BF185" i="2"/>
  <c r="T185" i="2"/>
  <c r="R185" i="2"/>
  <c r="P185" i="2"/>
  <c r="BI181" i="2"/>
  <c r="BH181" i="2"/>
  <c r="BG181" i="2"/>
  <c r="BF181" i="2"/>
  <c r="T181" i="2"/>
  <c r="R181" i="2"/>
  <c r="P181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4" i="2"/>
  <c r="BH154" i="2"/>
  <c r="BG154" i="2"/>
  <c r="BF154" i="2"/>
  <c r="T154" i="2"/>
  <c r="R154" i="2"/>
  <c r="P154" i="2"/>
  <c r="BI150" i="2"/>
  <c r="BH150" i="2"/>
  <c r="BG150" i="2"/>
  <c r="BF150" i="2"/>
  <c r="T150" i="2"/>
  <c r="R150" i="2"/>
  <c r="P150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BI138" i="2"/>
  <c r="BH138" i="2"/>
  <c r="BG138" i="2"/>
  <c r="BF138" i="2"/>
  <c r="T138" i="2"/>
  <c r="R138" i="2"/>
  <c r="P138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BI119" i="2"/>
  <c r="BH119" i="2"/>
  <c r="BG119" i="2"/>
  <c r="BF119" i="2"/>
  <c r="T119" i="2"/>
  <c r="R119" i="2"/>
  <c r="P119" i="2"/>
  <c r="BI116" i="2"/>
  <c r="BH116" i="2"/>
  <c r="BG116" i="2"/>
  <c r="BF116" i="2"/>
  <c r="T116" i="2"/>
  <c r="R116" i="2"/>
  <c r="P116" i="2"/>
  <c r="BI112" i="2"/>
  <c r="BH112" i="2"/>
  <c r="BG112" i="2"/>
  <c r="BF112" i="2"/>
  <c r="T112" i="2"/>
  <c r="R112" i="2"/>
  <c r="P112" i="2"/>
  <c r="BI108" i="2"/>
  <c r="BH108" i="2"/>
  <c r="BG108" i="2"/>
  <c r="BF108" i="2"/>
  <c r="T108" i="2"/>
  <c r="R108" i="2"/>
  <c r="P108" i="2"/>
  <c r="BI104" i="2"/>
  <c r="BH104" i="2"/>
  <c r="BG104" i="2"/>
  <c r="BF104" i="2"/>
  <c r="T104" i="2"/>
  <c r="R104" i="2"/>
  <c r="P104" i="2"/>
  <c r="BI100" i="2"/>
  <c r="BH100" i="2"/>
  <c r="BG100" i="2"/>
  <c r="BF100" i="2"/>
  <c r="T100" i="2"/>
  <c r="R100" i="2"/>
  <c r="P100" i="2"/>
  <c r="BI96" i="2"/>
  <c r="BH96" i="2"/>
  <c r="BG96" i="2"/>
  <c r="BF96" i="2"/>
  <c r="T96" i="2"/>
  <c r="R96" i="2"/>
  <c r="P96" i="2"/>
  <c r="BI91" i="2"/>
  <c r="BH91" i="2"/>
  <c r="BG91" i="2"/>
  <c r="BF91" i="2"/>
  <c r="T91" i="2"/>
  <c r="R91" i="2"/>
  <c r="P91" i="2"/>
  <c r="J84" i="2"/>
  <c r="F84" i="2"/>
  <c r="F82" i="2"/>
  <c r="E80" i="2"/>
  <c r="J54" i="2"/>
  <c r="F54" i="2"/>
  <c r="F52" i="2"/>
  <c r="E50" i="2"/>
  <c r="J24" i="2"/>
  <c r="E24" i="2"/>
  <c r="J55" i="2"/>
  <c r="J23" i="2"/>
  <c r="J18" i="2"/>
  <c r="E18" i="2"/>
  <c r="F55" i="2"/>
  <c r="J17" i="2"/>
  <c r="J12" i="2"/>
  <c r="J82" i="2"/>
  <c r="E7" i="2"/>
  <c r="E48" i="2"/>
  <c r="L50" i="1"/>
  <c r="AM50" i="1"/>
  <c r="AM49" i="1"/>
  <c r="L49" i="1"/>
  <c r="AM47" i="1"/>
  <c r="L47" i="1"/>
  <c r="L45" i="1"/>
  <c r="L44" i="1"/>
  <c r="BK385" i="2"/>
  <c r="J350" i="2"/>
  <c r="J250" i="2"/>
  <c r="J193" i="2"/>
  <c r="BK289" i="2"/>
  <c r="J122" i="2"/>
  <c r="J138" i="2"/>
  <c r="BK390" i="2"/>
  <c r="J343" i="2"/>
  <c r="J267" i="2"/>
  <c r="BK242" i="2"/>
  <c r="J146" i="2"/>
  <c r="BK104" i="2"/>
  <c r="BK171" i="2"/>
  <c r="BK193" i="2"/>
  <c r="J108" i="2"/>
  <c r="BK335" i="2"/>
  <c r="J284" i="2"/>
  <c r="J199" i="2"/>
  <c r="BK108" i="2"/>
  <c r="J196" i="2"/>
  <c r="BK119" i="2"/>
  <c r="J112" i="2"/>
  <c r="J279" i="2"/>
  <c r="BK236" i="2"/>
  <c r="BK202" i="2"/>
  <c r="BK116" i="2"/>
  <c r="J366" i="2"/>
  <c r="J306" i="2"/>
  <c r="J255" i="2"/>
  <c r="BK210" i="2"/>
  <c r="J154" i="2"/>
  <c r="J291" i="2"/>
  <c r="BK267" i="2"/>
  <c r="BK150" i="2"/>
  <c r="BK358" i="2"/>
  <c r="BK299" i="2"/>
  <c r="J242" i="2"/>
  <c r="J119" i="2"/>
  <c r="J181" i="2"/>
  <c r="J265" i="2"/>
  <c r="J91" i="2"/>
  <c r="BK374" i="2"/>
  <c r="J328" i="2"/>
  <c r="BK250" i="2"/>
  <c r="J165" i="2"/>
  <c r="BK199" i="2"/>
  <c r="BK276" i="2"/>
  <c r="J394" i="2"/>
  <c r="BK350" i="2"/>
  <c r="BK306" i="2"/>
  <c r="BK245" i="2"/>
  <c r="BK138" i="2"/>
  <c r="J228" i="2"/>
  <c r="BK271" i="2"/>
  <c r="BK382" i="2"/>
  <c r="J378" i="2"/>
  <c r="J271" i="2"/>
  <c r="BK228" i="2"/>
  <c r="J185" i="2"/>
  <c r="J374" i="2"/>
  <c r="J320" i="2"/>
  <c r="J276" i="2"/>
  <c r="J236" i="2"/>
  <c r="J116" i="2"/>
  <c r="BK222" i="2"/>
  <c r="BK96" i="2"/>
  <c r="J125" i="2"/>
  <c r="BK394" i="2"/>
  <c r="BK369" i="2"/>
  <c r="BK313" i="2"/>
  <c r="BK265" i="2"/>
  <c r="J216" i="2"/>
  <c r="J100" i="2"/>
  <c r="BK216" i="2"/>
  <c r="BK279" i="2"/>
  <c r="BK100" i="2"/>
  <c r="J358" i="2"/>
  <c r="J313" i="2"/>
  <c r="J202" i="2"/>
  <c r="J382" i="2"/>
  <c r="BK146" i="2"/>
  <c r="J128" i="2"/>
  <c r="J385" i="2"/>
  <c r="BK320" i="2"/>
  <c r="BK260" i="2"/>
  <c r="BK181" i="2"/>
  <c r="BK91" i="2"/>
  <c r="J174" i="2"/>
  <c r="BK190" i="2"/>
  <c r="BK284" i="2"/>
  <c r="BK255" i="2"/>
  <c r="J210" i="2"/>
  <c r="BK122" i="2"/>
  <c r="J390" i="2"/>
  <c r="BK328" i="2"/>
  <c r="BK174" i="2"/>
  <c r="AS54" i="1"/>
  <c r="J162" i="2"/>
  <c r="BK185" i="2"/>
  <c r="J104" i="2"/>
  <c r="J335" i="2"/>
  <c r="J296" i="2"/>
  <c r="BK162" i="2"/>
  <c r="BK398" i="2"/>
  <c r="BK165" i="2"/>
  <c r="J171" i="2"/>
  <c r="J142" i="2"/>
  <c r="BK366" i="2"/>
  <c r="BK296" i="2"/>
  <c r="J222" i="2"/>
  <c r="BK128" i="2"/>
  <c r="BK233" i="2"/>
  <c r="BK112" i="2"/>
  <c r="BK154" i="2"/>
  <c r="J369" i="2"/>
  <c r="J299" i="2"/>
  <c r="J233" i="2"/>
  <c r="J158" i="2"/>
  <c r="BK291" i="2"/>
  <c r="BK158" i="2"/>
  <c r="J150" i="2"/>
  <c r="BK378" i="2"/>
  <c r="J260" i="2"/>
  <c r="BK196" i="2"/>
  <c r="J398" i="2"/>
  <c r="BK343" i="2"/>
  <c r="J289" i="2"/>
  <c r="J245" i="2"/>
  <c r="J96" i="2"/>
  <c r="J190" i="2"/>
  <c r="BK125" i="2"/>
  <c r="BK142" i="2"/>
  <c r="P90" i="2" l="1"/>
  <c r="BK298" i="2"/>
  <c r="J298" i="2"/>
  <c r="J62" i="2"/>
  <c r="T298" i="2"/>
  <c r="T373" i="2"/>
  <c r="T381" i="2"/>
  <c r="T90" i="2"/>
  <c r="R298" i="2"/>
  <c r="BK365" i="2"/>
  <c r="J365" i="2"/>
  <c r="J64" i="2"/>
  <c r="P365" i="2"/>
  <c r="P373" i="2"/>
  <c r="BK381" i="2"/>
  <c r="J381" i="2"/>
  <c r="J67" i="2"/>
  <c r="R381" i="2"/>
  <c r="P389" i="2"/>
  <c r="BK90" i="2"/>
  <c r="J90" i="2"/>
  <c r="J61" i="2"/>
  <c r="R90" i="2"/>
  <c r="P298" i="2"/>
  <c r="R365" i="2"/>
  <c r="R89" i="2" s="1"/>
  <c r="T365" i="2"/>
  <c r="BK373" i="2"/>
  <c r="R373" i="2"/>
  <c r="P381" i="2"/>
  <c r="BK389" i="2"/>
  <c r="J389" i="2"/>
  <c r="J68" i="2"/>
  <c r="R389" i="2"/>
  <c r="BK357" i="2"/>
  <c r="J357" i="2"/>
  <c r="J63" i="2"/>
  <c r="J52" i="2"/>
  <c r="E78" i="2"/>
  <c r="F85" i="2"/>
  <c r="BE96" i="2"/>
  <c r="BE104" i="2"/>
  <c r="BE112" i="2"/>
  <c r="BE116" i="2"/>
  <c r="BE142" i="2"/>
  <c r="BE162" i="2"/>
  <c r="BE165" i="2"/>
  <c r="BE171" i="2"/>
  <c r="BE174" i="2"/>
  <c r="BE260" i="2"/>
  <c r="BE265" i="2"/>
  <c r="BE271" i="2"/>
  <c r="BE378" i="2"/>
  <c r="J85" i="2"/>
  <c r="BE100" i="2"/>
  <c r="BE128" i="2"/>
  <c r="BE138" i="2"/>
  <c r="BE150" i="2"/>
  <c r="BE181" i="2"/>
  <c r="BE202" i="2"/>
  <c r="BE210" i="2"/>
  <c r="BE108" i="2"/>
  <c r="BE119" i="2"/>
  <c r="BE122" i="2"/>
  <c r="BE185" i="2"/>
  <c r="BE193" i="2"/>
  <c r="BE196" i="2"/>
  <c r="BE199" i="2"/>
  <c r="BE216" i="2"/>
  <c r="BE222" i="2"/>
  <c r="BE228" i="2"/>
  <c r="BE236" i="2"/>
  <c r="BE242" i="2"/>
  <c r="BE245" i="2"/>
  <c r="BE250" i="2"/>
  <c r="BE284" i="2"/>
  <c r="BE289" i="2"/>
  <c r="BE291" i="2"/>
  <c r="BE296" i="2"/>
  <c r="BE299" i="2"/>
  <c r="BE306" i="2"/>
  <c r="BE313" i="2"/>
  <c r="BE320" i="2"/>
  <c r="BE328" i="2"/>
  <c r="BE335" i="2"/>
  <c r="BE343" i="2"/>
  <c r="BE350" i="2"/>
  <c r="BE358" i="2"/>
  <c r="BE366" i="2"/>
  <c r="BE369" i="2"/>
  <c r="BE374" i="2"/>
  <c r="BE382" i="2"/>
  <c r="BE385" i="2"/>
  <c r="BE390" i="2"/>
  <c r="BE394" i="2"/>
  <c r="BE91" i="2"/>
  <c r="BE125" i="2"/>
  <c r="BE146" i="2"/>
  <c r="BE154" i="2"/>
  <c r="BE158" i="2"/>
  <c r="BE190" i="2"/>
  <c r="BE233" i="2"/>
  <c r="BE255" i="2"/>
  <c r="BE267" i="2"/>
  <c r="BE276" i="2"/>
  <c r="BE279" i="2"/>
  <c r="BE398" i="2"/>
  <c r="J34" i="2"/>
  <c r="AW55" i="1"/>
  <c r="F34" i="2"/>
  <c r="BA55" i="1"/>
  <c r="BA54" i="1"/>
  <c r="W30" i="1"/>
  <c r="F36" i="2"/>
  <c r="BC55" i="1"/>
  <c r="BC54" i="1"/>
  <c r="AY54" i="1"/>
  <c r="F35" i="2"/>
  <c r="BB55" i="1"/>
  <c r="BB54" i="1"/>
  <c r="W31" i="1"/>
  <c r="F37" i="2"/>
  <c r="BD55" i="1"/>
  <c r="BD54" i="1"/>
  <c r="W33" i="1"/>
  <c r="BK372" i="2" l="1"/>
  <c r="J372" i="2"/>
  <c r="J65" i="2"/>
  <c r="T89" i="2"/>
  <c r="P372" i="2"/>
  <c r="T372" i="2"/>
  <c r="R372" i="2"/>
  <c r="T88" i="2"/>
  <c r="R88" i="2"/>
  <c r="P89" i="2"/>
  <c r="P88" i="2"/>
  <c r="AU55" i="1"/>
  <c r="BK89" i="2"/>
  <c r="J89" i="2"/>
  <c r="J60" i="2"/>
  <c r="J373" i="2"/>
  <c r="J66" i="2"/>
  <c r="F33" i="2"/>
  <c r="AZ55" i="1"/>
  <c r="AZ54" i="1"/>
  <c r="W29" i="1"/>
  <c r="AU54" i="1"/>
  <c r="W32" i="1"/>
  <c r="AX54" i="1"/>
  <c r="AW54" i="1"/>
  <c r="AK30" i="1"/>
  <c r="J33" i="2"/>
  <c r="AV55" i="1"/>
  <c r="AT55" i="1"/>
  <c r="BK88" i="2" l="1"/>
  <c r="J88" i="2"/>
  <c r="J59" i="2"/>
  <c r="AV54" i="1"/>
  <c r="AK29" i="1"/>
  <c r="J30" i="2" l="1"/>
  <c r="AG55" i="1"/>
  <c r="AG54" i="1"/>
  <c r="AK26" i="1"/>
  <c r="AT54" i="1"/>
  <c r="AN54" i="1"/>
  <c r="J39" i="2" l="1"/>
  <c r="AN55" i="1"/>
  <c r="AK35" i="1"/>
</calcChain>
</file>

<file path=xl/sharedStrings.xml><?xml version="1.0" encoding="utf-8"?>
<sst xmlns="http://schemas.openxmlformats.org/spreadsheetml/2006/main" count="3255" uniqueCount="753">
  <si>
    <t>Export Komplet</t>
  </si>
  <si>
    <t>VZ</t>
  </si>
  <si>
    <t>2.0</t>
  </si>
  <si>
    <t>ZAMOK</t>
  </si>
  <si>
    <t>False</t>
  </si>
  <si>
    <t>{59de1b72-e1c0-41c1-93d4-87e048ea9648}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</si>
  <si>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</si>
  <si>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</si>
  <si>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</si>
  <si>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</si>
  <si>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</si>
  <si>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</si>
  <si>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</si>
  <si>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</si>
  <si>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J-09/21-b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</si>
  <si>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</si>
  <si>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</si>
  <si>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Cesty VC12-R, VC15-R, VC19-R, VC20-R v k.ú. Sedlo u Číměře</t>
  </si>
  <si>
    <t>KSO:</t>
  </si>
  <si>
    <t/>
  </si>
  <si>
    <t>CC-CZ:</t>
  </si>
  <si>
    <t>Místo:</t>
  </si>
  <si>
    <t>k.ú. Sedlo u Číměře</t>
  </si>
  <si>
    <t>Datum:</t>
  </si>
  <si>
    <t>6. 9. 2021</t>
  </si>
  <si>
    <t>Zadavatel:</t>
  </si>
  <si>
    <t>IČ:</t>
  </si>
  <si>
    <t>Česká republika – SPÚ, Pobočka J. Hradec</t>
  </si>
  <si>
    <t>DIČ:</t>
  </si>
  <si>
    <t>Uchazeč:</t>
  </si>
  <si>
    <t>Vyplň údaj</t>
  </si>
  <si>
    <t>Projektant:</t>
  </si>
  <si>
    <t>P - atelier JH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</si>
  <si>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</si>
  <si>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</si>
  <si>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</si>
  <si>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</si>
  <si>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</si>
  <si>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</si>
  <si>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</si>
  <si>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</si>
  <si>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</si>
  <si>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</si>
  <si>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</si>
  <si>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</si>
  <si>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</si>
  <si>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</si>
  <si>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</si>
  <si>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</si>
  <si>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</si>
  <si>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</si>
  <si>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</si>
  <si>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</si>
  <si>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</si>
  <si>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</si>
  <si>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</si>
  <si>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</si>
  <si>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</si>
  <si>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</si>
  <si>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</si>
  <si>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</si>
  <si>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</si>
  <si>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</si>
  <si>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</si>
  <si>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</si>
  <si>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</si>
  <si>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</si>
  <si>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</si>
  <si>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</si>
  <si>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</si>
  <si>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</si>
  <si>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</si>
  <si>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</si>
  <si>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</si>
  <si>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</si>
  <si>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</si>
  <si>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</si>
  <si>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VC19-R</t>
  </si>
  <si>
    <t>Cesta VC19-R</t>
  </si>
  <si>
    <t>STA</t>
  </si>
  <si>
    <t>1</t>
  </si>
  <si>
    <t>{826704d9-c1ce-4b9f-8150-b963c394ed50}</t>
  </si>
  <si>
    <t>822 29</t>
  </si>
  <si>
    <t>2</t>
  </si>
  <si>
    <t>KRYCÍ LIST SOUPISU PRACÍ</t>
  </si>
  <si>
    <t>Objekt:</t>
  </si>
  <si>
    <t>VC19-R - Cesta VC19-R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</si>
  <si>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</si>
  <si>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</si>
  <si>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</si>
  <si>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</si>
  <si>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</si>
  <si>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</si>
  <si>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</si>
  <si>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</si>
  <si>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</si>
  <si>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</si>
  <si>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</si>
  <si>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</si>
  <si>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</si>
  <si>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</si>
  <si>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</si>
  <si>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</si>
  <si>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</si>
  <si>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</si>
  <si>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</si>
  <si>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</si>
  <si>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</si>
  <si>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</si>
  <si>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</si>
  <si>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</si>
  <si>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</si>
  <si>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</si>
  <si>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</si>
  <si>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</si>
  <si>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</si>
  <si>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</si>
  <si>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</si>
  <si>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111251102</t>
  </si>
  <si>
    <t>Odstranění křovin a stromů průměru kmene do 100 mm i s kořeny sklonu terénu do 1:5 z celkové plochy přes 100 do 500 m2 strojně</t>
  </si>
  <si>
    <t>m2</t>
  </si>
  <si>
    <t>CS ÚRS 2024 02</t>
  </si>
  <si>
    <t>4</t>
  </si>
  <si>
    <t>-2074419916</t>
  </si>
  <si>
    <t>PP</t>
  </si>
  <si>
    <t>Odstranění křovin a stromů s odstraněním kořenů strojně průměru kmene do 100 mm v rovině nebo ve svahu sklonu terénu do 1:5, při celkové ploše přes 100 do 500 m2</t>
  </si>
  <si>
    <t>Online PSC</t>
  </si>
  <si>
    <t>https://podminky.urs.cz/item/CS_URS_2024_02/111251102</t>
  </si>
  <si>
    <t>VV</t>
  </si>
  <si>
    <t>"Přípravné práce"</t>
  </si>
  <si>
    <t>"Kácení - Souvislá zeleň, křoviny" 17,0+32,0+45,5+332,0+448,0+18,0+42,0</t>
  </si>
  <si>
    <t>111209111</t>
  </si>
  <si>
    <t>Spálení proutí a klestu</t>
  </si>
  <si>
    <t>-394556650</t>
  </si>
  <si>
    <t>Spálení proutí, klestu z prořezávek a odstraněných křovin pro jakoukoliv dřevinu</t>
  </si>
  <si>
    <t>https://podminky.urs.cz/item/CS_URS_2024_02/111209111</t>
  </si>
  <si>
    <t>P</t>
  </si>
  <si>
    <t>Poznámka k položce:_x000D_
příp. odlišná likvidace (štěpkování, odvoz)</t>
  </si>
  <si>
    <t>3</t>
  </si>
  <si>
    <t>112111111</t>
  </si>
  <si>
    <t>Spálení větví všech druhů stromů</t>
  </si>
  <si>
    <t>kus</t>
  </si>
  <si>
    <t>-2097915289</t>
  </si>
  <si>
    <t>Spálení větví stromů všech druhů stromů o průměru kmene přes 0,10 m na hromadách</t>
  </si>
  <si>
    <t>https://podminky.urs.cz/item/CS_URS_2024_02/112111111</t>
  </si>
  <si>
    <t>112211111</t>
  </si>
  <si>
    <t>Spálení pařezu D do 0,3 m</t>
  </si>
  <si>
    <t>-288354085</t>
  </si>
  <si>
    <t>Spálení pařezů na hromadách průměru přes 0,10 do 0,30 m</t>
  </si>
  <si>
    <t>https://podminky.urs.cz/item/CS_URS_2024_02/112211111</t>
  </si>
  <si>
    <t>5</t>
  </si>
  <si>
    <t>112211112</t>
  </si>
  <si>
    <t>Spálení pařezu D do 0,5 m</t>
  </si>
  <si>
    <t>1802802400</t>
  </si>
  <si>
    <t>Spálení pařezů na hromadách průměru přes 0,30 do 0,50 m</t>
  </si>
  <si>
    <t>https://podminky.urs.cz/item/CS_URS_2024_02/112211112</t>
  </si>
  <si>
    <t>6</t>
  </si>
  <si>
    <t>112211113</t>
  </si>
  <si>
    <t>Spálení pařezu D do 1,0 m</t>
  </si>
  <si>
    <t>-121298487</t>
  </si>
  <si>
    <t>Spálení pařezů na hromadách průměru přes 0,50 do 1,00 m</t>
  </si>
  <si>
    <t>https://podminky.urs.cz/item/CS_URS_2024_02/112211113</t>
  </si>
  <si>
    <t>7</t>
  </si>
  <si>
    <t>112251101</t>
  </si>
  <si>
    <t>Odstranění pařezů průměru přes 100 do 300 mm</t>
  </si>
  <si>
    <t>836924937</t>
  </si>
  <si>
    <t>Odstranění pařezů strojně s jejich vykopáním nebo vytrháním průměru přes 100 do 300 mm</t>
  </si>
  <si>
    <t>https://podminky.urs.cz/item/CS_URS_2024_02/112251101</t>
  </si>
  <si>
    <t>8</t>
  </si>
  <si>
    <t>112251102</t>
  </si>
  <si>
    <t>Odstranění pařezů průměru přes 300 do 500 mm</t>
  </si>
  <si>
    <t>-111821079</t>
  </si>
  <si>
    <t>Odstranění pařezů strojně s jejich vykopáním nebo vytrháním průměru přes 300 do 500 mm</t>
  </si>
  <si>
    <t>https://podminky.urs.cz/item/CS_URS_2024_02/112251102</t>
  </si>
  <si>
    <t>9</t>
  </si>
  <si>
    <t>112251103</t>
  </si>
  <si>
    <t>Odstranění pařezů průměru přes 500 do 700 mm</t>
  </si>
  <si>
    <t>1123924298</t>
  </si>
  <si>
    <t>Odstranění pařezů strojně s jejich vykopáním nebo vytrháním průměru přes 500 do 700 mm</t>
  </si>
  <si>
    <t>https://podminky.urs.cz/item/CS_URS_2024_02/112251103</t>
  </si>
  <si>
    <t>10</t>
  </si>
  <si>
    <t>112251104</t>
  </si>
  <si>
    <t>Odstranění pařezů průměru přes 700 do 900 mm</t>
  </si>
  <si>
    <t>-1309982695</t>
  </si>
  <si>
    <t>Odstranění pařezů strojně s jejich vykopáním nebo vytrháním průměru přes 700 do 900 mm</t>
  </si>
  <si>
    <t>https://podminky.urs.cz/item/CS_URS_2024_02/112251104</t>
  </si>
  <si>
    <t>11</t>
  </si>
  <si>
    <t>122252205</t>
  </si>
  <si>
    <t>Odkopávky a prokopávky nezapažené pro silnice a dálnice v hornině třídy těžitelnosti I objem do 1000 m3 strojně</t>
  </si>
  <si>
    <t>m3</t>
  </si>
  <si>
    <t>-8536896</t>
  </si>
  <si>
    <t>Odkopávky a prokopávky nezapažené pro silnice a dálnice strojně v hornině třídy těžitelnosti I přes 500 do 1 000 m3</t>
  </si>
  <si>
    <t>https://podminky.urs.cz/item/CS_URS_2024_02/122252205</t>
  </si>
  <si>
    <t>Poznámka k položce:_x000D_
Položka (sanace) _x000D_
bude čerpána po odsouhlasení objednatelem, na základě výsledků zatěžovacích zkoušek, v rozsahu dle pokynů geotechnického dozoru a za souhlasu TDI !</t>
  </si>
  <si>
    <t xml:space="preserve">"Zemní práce" </t>
  </si>
  <si>
    <t>"dle bilance kubatur"</t>
  </si>
  <si>
    <t>"výkop pro realizaci cesty" 808,405</t>
  </si>
  <si>
    <t xml:space="preserve">"Zemní práce - sanace" </t>
  </si>
  <si>
    <t>"digitálně odměřeno z přílohy situace a vzorového řezu"</t>
  </si>
  <si>
    <t>"výkop pro provedení sanací podloží vozovky tl. 250+50mm" 2630,19*0,3</t>
  </si>
  <si>
    <t>162201411</t>
  </si>
  <si>
    <t>Vodorovné přemístění kmenů stromů listnatých do 1 km D kmene přes 100 do 300 mm</t>
  </si>
  <si>
    <t>2139144372</t>
  </si>
  <si>
    <t>Vodorovné přemístění větví, kmenů nebo pařezů s naložením, složením a dopravou do 1000 m kmenů stromů listnatých, průměru přes 100 do 300 mm</t>
  </si>
  <si>
    <t>https://podminky.urs.cz/item/CS_URS_2024_02/162201411</t>
  </si>
  <si>
    <t>Poznámka k položce:_x000D_
vč. likvidace</t>
  </si>
  <si>
    <t>13</t>
  </si>
  <si>
    <t>162201412</t>
  </si>
  <si>
    <t>Vodorovné přemístění kmenů stromů listnatých do 1 km D kmene přes 300 do 500 mm</t>
  </si>
  <si>
    <t>-1544002293</t>
  </si>
  <si>
    <t>Vodorovné přemístění větví, kmenů nebo pařezů s naložením, složením a dopravou do 1000 m kmenů stromů listnatých, průměru přes 300 do 500 mm</t>
  </si>
  <si>
    <t>https://podminky.urs.cz/item/CS_URS_2024_02/162201412</t>
  </si>
  <si>
    <t>14</t>
  </si>
  <si>
    <t>162201413</t>
  </si>
  <si>
    <t>Vodorovné přemístění kmenů stromů listnatých do 1 km D kmene přes 500 do 700 mm</t>
  </si>
  <si>
    <t>-1389026381</t>
  </si>
  <si>
    <t>Vodorovné přemístění větví, kmenů nebo pařezů s naložením, složením a dopravou do 1000 m kmenů stromů listnatých, průměru přes 500 do 700 mm</t>
  </si>
  <si>
    <t>https://podminky.urs.cz/item/CS_URS_2024_02/162201413</t>
  </si>
  <si>
    <t>15</t>
  </si>
  <si>
    <t>162201414</t>
  </si>
  <si>
    <t>Vodorovné přemístění kmenů stromů listnatých do 1 km D kmene přes 700 do 900 mm</t>
  </si>
  <si>
    <t>-880096079</t>
  </si>
  <si>
    <t>Vodorovné přemístění větví, kmenů nebo pařezů s naložením, složením a dopravou do 1000 m kmenů stromů listnatých, průměru přes 700 do 900 mm</t>
  </si>
  <si>
    <t>https://podminky.urs.cz/item/CS_URS_2024_02/162201414</t>
  </si>
  <si>
    <t>16</t>
  </si>
  <si>
    <t>162201416</t>
  </si>
  <si>
    <t>Vodorovné přemístění kmenů stromů jehličnatých do 1 km D kmene přes 300 do 500 mm</t>
  </si>
  <si>
    <t>-202726328</t>
  </si>
  <si>
    <t>Vodorovné přemístění větví, kmenů nebo pařezů s naložením, složením a dopravou do 1000 m kmenů stromů jehličnatých, průměru přes 300 do 500 mm</t>
  </si>
  <si>
    <t>https://podminky.urs.cz/item/CS_URS_2024_02/162201416</t>
  </si>
  <si>
    <t>17</t>
  </si>
  <si>
    <t>162201417</t>
  </si>
  <si>
    <t>Vodorovné přemístění kmenů stromů jehličnatých do 1 km D kmene přes 500 do 700 mm</t>
  </si>
  <si>
    <t>-1056639380</t>
  </si>
  <si>
    <t>Vodorovné přemístění větví, kmenů nebo pařezů s naložením, složením a dopravou do 1000 m kmenů stromů jehličnatých, průměru přes 500 do 700 mm</t>
  </si>
  <si>
    <t>https://podminky.urs.cz/item/CS_URS_2024_02/162201417</t>
  </si>
  <si>
    <t>18</t>
  </si>
  <si>
    <t>162751117-1</t>
  </si>
  <si>
    <t>Vodorovné přemístění výkopku/sypaniny z horniny třídy těžitelnosti I, skupiny 1 až 3 na recyklační středisko nebo skládku dle dodavatele stavby včetně uložení</t>
  </si>
  <si>
    <t>-1369112917</t>
  </si>
  <si>
    <t>Vodorovné přemístění výkopku nebo sypaniny po suchu na obvyklém dopravním prostředku, bez naložení výkopku, z horniny třídy těžitelnosti I skupiny 1 až 3 na recyklační středisko nebo skládku dle dodavatele stavby včetně uložení</t>
  </si>
  <si>
    <t>"výkopy" 1597,462</t>
  </si>
  <si>
    <t>19</t>
  </si>
  <si>
    <t>171152101</t>
  </si>
  <si>
    <t>Uložení sypaniny z hornin soudržných do násypů zhutněných silnic a dálnic</t>
  </si>
  <si>
    <t>-39027184</t>
  </si>
  <si>
    <t>Uložení sypaniny do zhutněných násypů pro silnice, dálnice a letiště s rozprostřením sypaniny ve vrstvách, s hrubým urovnáním a uzavřením povrchu násypu z hornin soudržných</t>
  </si>
  <si>
    <t>https://podminky.urs.cz/item/CS_URS_2024_02/171152101</t>
  </si>
  <si>
    <t>"násyp pro realizaci cesty" 242,521</t>
  </si>
  <si>
    <t>20</t>
  </si>
  <si>
    <t>M</t>
  </si>
  <si>
    <t>10364100-1</t>
  </si>
  <si>
    <t>zemina nenamrzavá vhodná pro zásypy a násypy silnic a dálnic</t>
  </si>
  <si>
    <t>t</t>
  </si>
  <si>
    <t>-851722587</t>
  </si>
  <si>
    <t>242,521*1,8 'Přepočtené koeficientem množství</t>
  </si>
  <si>
    <t>171152121</t>
  </si>
  <si>
    <t>Uložení sypaniny z hornin nesoudržných kamenitých do násypů zhutněných silnic a dálnic</t>
  </si>
  <si>
    <t>629815900</t>
  </si>
  <si>
    <t>Uložení sypaniny do zhutněných násypů pro silnice, dálnice a letiště s rozprostřením sypaniny ve vrstvách, s hrubým urovnáním a uzavřením povrchu násypu z hornin nesoudržných kamenitých</t>
  </si>
  <si>
    <t>https://podminky.urs.cz/item/CS_URS_2024_02/171152121</t>
  </si>
  <si>
    <t>Poznámka k položce:_x000D_
Položka bude čerpána po odsouhlasení objednatelem, na základě výsledků zatěžovacích zkoušek, v rozsahu dle pokynů geotechnického dozoru a za souhlasu TDI !</t>
  </si>
  <si>
    <t xml:space="preserve">"Sanace" </t>
  </si>
  <si>
    <t>"Sanace podloží lomovým kamenem neupraveným 0/250mm na požadovanou únosnost dle výsledků, zatěžovacích zkoušek pláně tl. 250mm" 2630,19*0,25</t>
  </si>
  <si>
    <t>22</t>
  </si>
  <si>
    <t>58380652</t>
  </si>
  <si>
    <t>kámen lomový neupravený tříděný frakce 0/250</t>
  </si>
  <si>
    <t>-618931233</t>
  </si>
  <si>
    <t>657,548*2,2 'Přepočtené koeficientem množství</t>
  </si>
  <si>
    <t>23</t>
  </si>
  <si>
    <t>171201231</t>
  </si>
  <si>
    <t>Poplatek za uložení zeminy a kamení na recyklační skládce (skládkovné) kód odpadu 17 05 04</t>
  </si>
  <si>
    <t>793599039</t>
  </si>
  <si>
    <t>Poplatek za uložení stavebního odpadu na recyklační skládce (skládkovné) zeminy a kamení zatříděného do Katalogu odpadů pod kódem 17 05 04</t>
  </si>
  <si>
    <t>https://podminky.urs.cz/item/CS_URS_2024_02/171201231</t>
  </si>
  <si>
    <t>1597,462*1,8 'Přepočtené koeficientem množství</t>
  </si>
  <si>
    <t>24</t>
  </si>
  <si>
    <t>174251201</t>
  </si>
  <si>
    <t>Zásyp jam po pařezech D pařezů do 300 mm strojně</t>
  </si>
  <si>
    <t>-373441544</t>
  </si>
  <si>
    <t>Zásyp jam po pařezech strojně výkopkem z horniny získané při dobývání pařezů s hrubým urovnáním povrchu zasypávky průměru pařezu přes 100 do 300 mm</t>
  </si>
  <si>
    <t>https://podminky.urs.cz/item/CS_URS_2024_02/174251201</t>
  </si>
  <si>
    <t>25</t>
  </si>
  <si>
    <t>174251202</t>
  </si>
  <si>
    <t>Zásyp jam po pařezech D pařezů přes 300 do 500 mm strojně</t>
  </si>
  <si>
    <t>-110250533</t>
  </si>
  <si>
    <t>Zásyp jam po pařezech strojně výkopkem z horniny získané při dobývání pařezů s hrubým urovnáním povrchu zasypávky průměru pařezu přes 300 do 500 mm</t>
  </si>
  <si>
    <t>https://podminky.urs.cz/item/CS_URS_2024_02/174251202</t>
  </si>
  <si>
    <t>26</t>
  </si>
  <si>
    <t>174251203</t>
  </si>
  <si>
    <t>Zásyp jam po pařezech D pařezů přes 500 do 700 mm strojně</t>
  </si>
  <si>
    <t>864882612</t>
  </si>
  <si>
    <t>Zásyp jam po pařezech strojně výkopkem z horniny získané při dobývání pařezů s hrubým urovnáním povrchu zasypávky průměru pařezu přes 500 do 700 mm</t>
  </si>
  <si>
    <t>https://podminky.urs.cz/item/CS_URS_2024_02/174251203</t>
  </si>
  <si>
    <t>27</t>
  </si>
  <si>
    <t>174251204</t>
  </si>
  <si>
    <t>Zásyp jam po pařezech D pařezů přes 700 do 900 mm strojně</t>
  </si>
  <si>
    <t>256725955</t>
  </si>
  <si>
    <t>Zásyp jam po pařezech strojně výkopkem z horniny získané při dobývání pařezů s hrubým urovnáním povrchu zasypávky průměru pařezu přes 700 do 900 mm</t>
  </si>
  <si>
    <t>https://podminky.urs.cz/item/CS_URS_2024_02/174251204</t>
  </si>
  <si>
    <t>28</t>
  </si>
  <si>
    <t>181951112</t>
  </si>
  <si>
    <t>Úprava pláně v hornině třídy těžitelnosti I skupiny 1 až 3 se zhutněním strojně</t>
  </si>
  <si>
    <t>283491943</t>
  </si>
  <si>
    <t>Úprava pláně vyrovnáním výškových rozdílů strojně v hornině třídy těžitelnosti I, skupiny 1 až 3 se zhutněním</t>
  </si>
  <si>
    <t>https://podminky.urs.cz/item/CS_URS_2024_02/181951112</t>
  </si>
  <si>
    <t>"digitálně odměřeno z přílohy situace"</t>
  </si>
  <si>
    <t xml:space="preserve">"úprava pláně / parapláně se zhutněním" </t>
  </si>
  <si>
    <t>"Vozovka - skladba A, vč. rozšíření podkladních vrstev o 12%" 151,63*1,12</t>
  </si>
  <si>
    <t>"Vozovka - skladba B, vč. rozšíření podkladních vrstev o 22%" 2092,05*1,22</t>
  </si>
  <si>
    <t>29</t>
  </si>
  <si>
    <t>182251101</t>
  </si>
  <si>
    <t>Svahování násypů strojně</t>
  </si>
  <si>
    <t>-1987117165</t>
  </si>
  <si>
    <t>Svahování trvalých svahů do projektovaných profilů strojně s potřebným přemístěním výkopku při svahování násypů v jakékoliv hornině</t>
  </si>
  <si>
    <t>https://podminky.urs.cz/item/CS_URS_2024_02/182251101</t>
  </si>
  <si>
    <t>"Příprava plochy pro ohumusování tl. 100 mm" 552,5</t>
  </si>
  <si>
    <t>30</t>
  </si>
  <si>
    <t>182351133</t>
  </si>
  <si>
    <t>Rozprostření ornice pl přes 500 m2 ve svahu přes 1:5 tl vrstvy do 200 mm strojně</t>
  </si>
  <si>
    <t>668560679</t>
  </si>
  <si>
    <t>Rozprostření a urovnání ornice ve svahu sklonu přes 1:5 strojně při souvislé ploše přes 500 m2, tl. vrstvy do 200 mm</t>
  </si>
  <si>
    <t>https://podminky.urs.cz/item/CS_URS_2024_02/182351133</t>
  </si>
  <si>
    <t>"Ohumusování tl. 100 mm (převážně ve svahu)" 552,5</t>
  </si>
  <si>
    <t>31</t>
  </si>
  <si>
    <t>10364101</t>
  </si>
  <si>
    <t>zemina pro terénní úpravy - ornice</t>
  </si>
  <si>
    <t>1038666190</t>
  </si>
  <si>
    <t>"Ohumusování tl. 100 mm (převážně ve svahu)" 552,5*0,1</t>
  </si>
  <si>
    <t>55,25*1,8 'Přepočtené koeficientem množství</t>
  </si>
  <si>
    <t>32</t>
  </si>
  <si>
    <t>183101221</t>
  </si>
  <si>
    <t>Jamky pro výsadbu s výměnou 50 % půdy zeminy skupiny 1 až 4 obj přes 0,4 do 1 m3 v rovině a svahu do 1:5</t>
  </si>
  <si>
    <t>1609948167</t>
  </si>
  <si>
    <t>Hloubení jamek pro vysazování rostlin v zemině skupiny 1 až 4 s výměnou půdy z 50% v rovině nebo na svahu do 1:5, objemu přes 0,40 do 1,00 m3</t>
  </si>
  <si>
    <t>https://podminky.urs.cz/item/CS_URS_2024_02/183101221</t>
  </si>
  <si>
    <t>"Sadové úpravy"</t>
  </si>
  <si>
    <t>"Nově vysazovaná zeleň - ovocné stromy (švestka, třešeň) - příprava" 14</t>
  </si>
  <si>
    <t>33</t>
  </si>
  <si>
    <t>10321100</t>
  </si>
  <si>
    <t>zahradní substrát pro výsadbu VL</t>
  </si>
  <si>
    <t>1467031438</t>
  </si>
  <si>
    <t>14*0,5 'Přepočtené koeficientem množství</t>
  </si>
  <si>
    <t>34</t>
  </si>
  <si>
    <t>183405211</t>
  </si>
  <si>
    <t>Výsev trávníku hydroosevem na ornici</t>
  </si>
  <si>
    <t>740711214</t>
  </si>
  <si>
    <t>https://podminky.urs.cz/item/CS_URS_2024_02/183405211</t>
  </si>
  <si>
    <t>"Zatravnění ohumusovaných ploch" 552,5</t>
  </si>
  <si>
    <t>35</t>
  </si>
  <si>
    <t>00572474</t>
  </si>
  <si>
    <t>osivo směs travní krajinná-svahová</t>
  </si>
  <si>
    <t>kg</t>
  </si>
  <si>
    <t>-424217068</t>
  </si>
  <si>
    <t>552,5*0,025 'Přepočtené koeficientem množství</t>
  </si>
  <si>
    <t>36</t>
  </si>
  <si>
    <t>184102114</t>
  </si>
  <si>
    <t>Výsadba dřeviny s balem D přes 0,4 do 0,5 m do jamky se zalitím v rovině a svahu do 1:5</t>
  </si>
  <si>
    <t>-548650592</t>
  </si>
  <si>
    <t>Výsadba dřeviny s balem do předem vyhloubené jamky se zalitím v rovině nebo na svahu do 1:5, při průměru balu přes 400 do 500 mm</t>
  </si>
  <si>
    <t>https://podminky.urs.cz/item/CS_URS_2024_02/184102114</t>
  </si>
  <si>
    <t>"Nově vysazovaná zeleň - ovocné stromy (švestka, třešeň)" 14</t>
  </si>
  <si>
    <t>37</t>
  </si>
  <si>
    <t>02650430-1</t>
  </si>
  <si>
    <t>Ovocný strom, polokmen, s balem - švestka</t>
  </si>
  <si>
    <t>1312370381</t>
  </si>
  <si>
    <t>Poznámka k položce:_x000D_
např. Chrudimská, Toptaste, Hanita</t>
  </si>
  <si>
    <t>"Nově vysazovaná zeleň - ovocné stromy (švestka, třešeň)" 14/2</t>
  </si>
  <si>
    <t>38</t>
  </si>
  <si>
    <t>02650430-2</t>
  </si>
  <si>
    <t>Ovocný strom, polokmen, s balem - třešeň</t>
  </si>
  <si>
    <t>1386070910</t>
  </si>
  <si>
    <t>Poznámka k položce:_x000D_
např. Kordia, Halka, Napoleonova</t>
  </si>
  <si>
    <t>39</t>
  </si>
  <si>
    <t>184215132</t>
  </si>
  <si>
    <t>Ukotvení kmene dřevin v rovině nebo na svahu do 1:5 třemi kůly D do 0,1 m dl přes 1 do 2 m</t>
  </si>
  <si>
    <t>246081291</t>
  </si>
  <si>
    <t>Ukotvení dřeviny kůly v rovině nebo na svahu do 1:5 třemi kůly, délky přes 1 do 2 m</t>
  </si>
  <si>
    <t>https://podminky.urs.cz/item/CS_URS_2024_02/184215132</t>
  </si>
  <si>
    <t>40</t>
  </si>
  <si>
    <t>60591253-1</t>
  </si>
  <si>
    <t xml:space="preserve">sada 3 kůlů vyvazovacích dřevěných impregnovaných D 8cm dl 2m s příčlemi, ochrannou rohoží a úvazkem </t>
  </si>
  <si>
    <t>-451992043</t>
  </si>
  <si>
    <t>41</t>
  </si>
  <si>
    <t>184215411-1</t>
  </si>
  <si>
    <t>Zhotovení závlahové mísy a kompletní ošetření kořenové zóny stromu včetně dodávky materiálu (voda, mulč, zahradnický substrát apod.)</t>
  </si>
  <si>
    <t>1650634575</t>
  </si>
  <si>
    <t>42</t>
  </si>
  <si>
    <t>184813211</t>
  </si>
  <si>
    <t>Ochranné oplocení kořenové zóny stromu v rovině nebo na svahu do 1:5 v do 1500 mm</t>
  </si>
  <si>
    <t>m</t>
  </si>
  <si>
    <t>923281939</t>
  </si>
  <si>
    <t>Ochranné oplocení kořenové zóny stromu v rovině nebo na svahu do 1:5, výšky do 1500 mm</t>
  </si>
  <si>
    <t>https://podminky.urs.cz/item/CS_URS_2024_02/184813211</t>
  </si>
  <si>
    <t>"ochrana stávajících dotčených dřevin v úseku staničení (dle dodatku) 0,150-0,379" 229</t>
  </si>
  <si>
    <t>43</t>
  </si>
  <si>
    <t>184813251</t>
  </si>
  <si>
    <t>Odstranění ochranného oplocení kořenové zóny stromu v rovině nebo na svahu do 1:5 v do 1500 mm</t>
  </si>
  <si>
    <t>-365075690</t>
  </si>
  <si>
    <t>Odstranění ochranného oplocení kořenové zóny stromu v rovině nebo na svahu do 1:5, výšky do 1500 mm</t>
  </si>
  <si>
    <t>https://podminky.urs.cz/item/CS_URS_2024_02/184813251</t>
  </si>
  <si>
    <t>44</t>
  </si>
  <si>
    <t>184851512</t>
  </si>
  <si>
    <t>Řez stromu tvarovací hlavový s intervalem do 2 let výškou nasazení hlavy přes 2 do 6 m</t>
  </si>
  <si>
    <t>-1680997812</t>
  </si>
  <si>
    <t>Řez stromů tvarovací hlavový s opakovaným intervalem řezu do 2 let výšky nasazení hlavy přes 2 do 6 m</t>
  </si>
  <si>
    <t>https://podminky.urs.cz/item/CS_URS_2024_02/184851512</t>
  </si>
  <si>
    <t>"Nově vysazovaná zeleň - ovocné stromy (švestka, třešeň) - následná péče" 14</t>
  </si>
  <si>
    <t>45</t>
  </si>
  <si>
    <t>184911111</t>
  </si>
  <si>
    <t>Znovuuvázání dřeviny ke kůlům</t>
  </si>
  <si>
    <t>282042799</t>
  </si>
  <si>
    <t>Znovuuvázání dřeviny jedním úvazkem ke stávajícímu kůlu</t>
  </si>
  <si>
    <t>https://podminky.urs.cz/item/CS_URS_2024_02/184911111</t>
  </si>
  <si>
    <t>46</t>
  </si>
  <si>
    <t>15619200-1</t>
  </si>
  <si>
    <t>Úvazek bavlněný - šíře 3 cm</t>
  </si>
  <si>
    <t>992009598</t>
  </si>
  <si>
    <t>47</t>
  </si>
  <si>
    <t>185804311</t>
  </si>
  <si>
    <t>Zalití rostlin vodou plocha do 20 m2</t>
  </si>
  <si>
    <t>-91608186</t>
  </si>
  <si>
    <t>Zalití rostlin vodou plochy záhonů jednotlivě do 20 m2</t>
  </si>
  <si>
    <t>https://podminky.urs.cz/item/CS_URS_2024_02/185804311</t>
  </si>
  <si>
    <t>"Nově vysazovaná zeleň - ovocné stromy (švestka, třešeň) - následná péče, 24x opakování " 16,8</t>
  </si>
  <si>
    <t>48</t>
  </si>
  <si>
    <t>08211321</t>
  </si>
  <si>
    <t>voda pitná pro ostatní odběratele</t>
  </si>
  <si>
    <t>-441302742</t>
  </si>
  <si>
    <t>Komunikace pozemní</t>
  </si>
  <si>
    <t>49</t>
  </si>
  <si>
    <t>564761111</t>
  </si>
  <si>
    <t>Podklad z kameniva hrubého drceného vel. 32-63 mm plochy přes 100 m2 tl 200 mm</t>
  </si>
  <si>
    <t>-1295226158</t>
  </si>
  <si>
    <t>Podklad nebo kryt z kameniva hrubého drceného vel. 32-63 mm s rozprostřením a zhutněním plochy přes 100 m2, po zhutnění tl. 200 mm</t>
  </si>
  <si>
    <t>https://podminky.urs.cz/item/CS_URS_2024_02/564761111</t>
  </si>
  <si>
    <t>"Nové konstrukce"</t>
  </si>
  <si>
    <t xml:space="preserve">"Hrubé drcené kamenivo 32/63 ; tl. 200mm" </t>
  </si>
  <si>
    <t>"Vozovka - skladba B, vč. rozšíření na prům. tl. vrstvy o 5%" 2092,05*1,05</t>
  </si>
  <si>
    <t>50</t>
  </si>
  <si>
    <t>564762111</t>
  </si>
  <si>
    <t>Podklad z vibrovaného štěrku VŠ tl 200 mm</t>
  </si>
  <si>
    <t>1008699092</t>
  </si>
  <si>
    <t>Podklad nebo kryt z vibrovaného štěrku VŠ s rozprostřením, vlhčením a zhutněním, po zhutnění tl. 200 mm</t>
  </si>
  <si>
    <t>https://podminky.urs.cz/item/CS_URS_2024_02/564762111</t>
  </si>
  <si>
    <t xml:space="preserve">"Vibrovaný štěrk ; tl. 200mm" </t>
  </si>
  <si>
    <t>"Vozovka - skladba A, vč. rozšíření podkladních vrstev o (prům.) 6%" 151,63*1,06</t>
  </si>
  <si>
    <t>51</t>
  </si>
  <si>
    <t>564811111</t>
  </si>
  <si>
    <t>Podklad ze štěrkodrtě ŠD plochy přes 100 m2 tl 50 mm</t>
  </si>
  <si>
    <t>912911726</t>
  </si>
  <si>
    <t>Podklad ze štěrkodrti ŠD s rozprostřením a zhutněním plochy přes 100 m2, po zhutnění tl. 50 mm</t>
  </si>
  <si>
    <t>https://podminky.urs.cz/item/CS_URS_2024_02/564811111</t>
  </si>
  <si>
    <t>"Ochranná vrstva štěrkodrti 0/32 tl. 50mm" 2630,19</t>
  </si>
  <si>
    <t>52</t>
  </si>
  <si>
    <t>564851111</t>
  </si>
  <si>
    <t>Podklad ze štěrkodrtě ŠD plochy přes 100 m2 tl 150 mm</t>
  </si>
  <si>
    <t>-1628981251</t>
  </si>
  <si>
    <t>Podklad ze štěrkodrti ŠD s rozprostřením a zhutněním plochy přes 100 m2, po zhutnění tl. 150 mm</t>
  </si>
  <si>
    <t>https://podminky.urs.cz/item/CS_URS_2024_02/564851111</t>
  </si>
  <si>
    <t xml:space="preserve">"ŠDB ; tl. 150mm" </t>
  </si>
  <si>
    <t>53</t>
  </si>
  <si>
    <t>569831111</t>
  </si>
  <si>
    <t>Zpevnění krajnic štěrkodrtí tl 100 mm</t>
  </si>
  <si>
    <t>-424114394</t>
  </si>
  <si>
    <t>Zpevnění krajnic nebo komunikací pro pěší s rozprostřením a zhutněním, po zhutnění štěrkodrtí tl. 100 mm</t>
  </si>
  <si>
    <t>https://podminky.urs.cz/item/CS_URS_2024_02/569831111</t>
  </si>
  <si>
    <t xml:space="preserve">"ŠD fr 0/32 ; tl. do 100mm" </t>
  </si>
  <si>
    <t>"Krajnice 01" 474,3</t>
  </si>
  <si>
    <t>54</t>
  </si>
  <si>
    <t>571907111</t>
  </si>
  <si>
    <t>Posyp krytu kamenivem drceným nebo těženým přes 30 do 35 kg/m2</t>
  </si>
  <si>
    <t>1843085710</t>
  </si>
  <si>
    <t>Posyp podkladu nebo krytu s rozprostřením a zhutněním kamenivem drceným nebo těženým, v množství přes 30 do 35 kg/m2</t>
  </si>
  <si>
    <t>https://podminky.urs.cz/item/CS_URS_2024_02/571907111</t>
  </si>
  <si>
    <t>Poznámka k položce:_x000D_
vč. rozprostření a zavibrování</t>
  </si>
  <si>
    <t xml:space="preserve">"Lomová prosívka 35 kg/m2, zavibrovaná do kameniva" </t>
  </si>
  <si>
    <t>"Vozovka - skladba B" 2092,05</t>
  </si>
  <si>
    <t>55</t>
  </si>
  <si>
    <t>573451113</t>
  </si>
  <si>
    <t>Dvojitý nátěr z asfaltu v množství 2,1 kg/m2 s posypem</t>
  </si>
  <si>
    <t>-404752276</t>
  </si>
  <si>
    <t>Dvojitý nátěr DN s posypem kamenivem a se zaválcováním z asfaltu silničního, v množství 2,1 kg/m2</t>
  </si>
  <si>
    <t>https://podminky.urs.cz/item/CS_URS_2024_02/573451113</t>
  </si>
  <si>
    <t xml:space="preserve">"Asfaltový nátěr dvouvrstvý" </t>
  </si>
  <si>
    <t>"Vozovka - skladba A" 151,63</t>
  </si>
  <si>
    <t>56</t>
  </si>
  <si>
    <t>574381112</t>
  </si>
  <si>
    <t>Penetrační makadam hrubý PMH tl 100 mm</t>
  </si>
  <si>
    <t>1362457834</t>
  </si>
  <si>
    <t>Penetrační makadam PM s rozprostřením kameniva na sucho, s prolitím živicí, s posypem drtí a se zhutněním hrubý (PMH) z kameniva hrubého drceného, po zhutnění tl. 100 mm</t>
  </si>
  <si>
    <t>https://podminky.urs.cz/item/CS_URS_2024_02/574381112</t>
  </si>
  <si>
    <t xml:space="preserve">"Penetrační makadam ; tl. 100mm" </t>
  </si>
  <si>
    <t>Ostatní konstrukce a práce, bourání</t>
  </si>
  <si>
    <t>57</t>
  </si>
  <si>
    <t>919726231</t>
  </si>
  <si>
    <t>Geotextilie pro vyztužení, separaci a filtraci tkaná z polyesteru podélná/příčná pevnost 600/100 kN/m</t>
  </si>
  <si>
    <t>-1978484528</t>
  </si>
  <si>
    <t>Geotextilie tkaná pro vyztužení, separaci nebo filtraci z polyesteru, podélná/příčná pevnost v tahu 600/100 kN/m</t>
  </si>
  <si>
    <t>https://podminky.urs.cz/item/CS_URS_2024_02/919726231</t>
  </si>
  <si>
    <t>"Polyesterová výztužná geotextílie schopná přenášet tahová napětí včetně horního překrytí celé sanační vrstvy, hm. (min.) 800g/m2" 2*2630,19*1,09</t>
  </si>
  <si>
    <t>998</t>
  </si>
  <si>
    <t>Přesun hmot</t>
  </si>
  <si>
    <t>58</t>
  </si>
  <si>
    <t>998225111</t>
  </si>
  <si>
    <t>Přesun hmot pro pozemní komunikace s krytem z kamene, monolitickým betonovým nebo živičným</t>
  </si>
  <si>
    <t>-1794957407</t>
  </si>
  <si>
    <t>Přesun hmot pro komunikace s krytem z kameniva, monolitickým betonovým nebo živičným dopravní vzdálenost do 200 m jakékoliv délky objektu</t>
  </si>
  <si>
    <t>https://podminky.urs.cz/item/CS_URS_2024_02/998225111</t>
  </si>
  <si>
    <t>59</t>
  </si>
  <si>
    <t>998225191</t>
  </si>
  <si>
    <t>Příplatek k přesunu hmot pro pozemní komunikace s krytem z kamene, živičným, betonovým do 1000 m</t>
  </si>
  <si>
    <t>1297202168</t>
  </si>
  <si>
    <t>Přesun hmot pro komunikace s krytem z kameniva, monolitickým betonovým nebo živičným Příplatek k ceně za zvětšený přesun přes vymezenou vodorovnou dopravní vzdálenost do 1000 m</t>
  </si>
  <si>
    <t>https://podminky.urs.cz/item/CS_URS_2024_02/998225191</t>
  </si>
  <si>
    <t>VRN</t>
  </si>
  <si>
    <t>Vedlejší rozpočtové náklady</t>
  </si>
  <si>
    <t>VRN1</t>
  </si>
  <si>
    <t>Průzkumné, geodetické a projektové práce</t>
  </si>
  <si>
    <t>60</t>
  </si>
  <si>
    <t>012002000</t>
  </si>
  <si>
    <t>Geodetické práce</t>
  </si>
  <si>
    <t>hm</t>
  </si>
  <si>
    <t>1024</t>
  </si>
  <si>
    <t>-1356010759</t>
  </si>
  <si>
    <t>https://podminky.urs.cz/item/CS_URS_2024_02/012002000</t>
  </si>
  <si>
    <t>"Vytýčení, měření, zaměření skutečného provedení cesty - dle staničení km 0,15000 - 0,60416" 4,5416</t>
  </si>
  <si>
    <t>61</t>
  </si>
  <si>
    <t>013254000</t>
  </si>
  <si>
    <t>Dokumentace skutečného provedení stavby</t>
  </si>
  <si>
    <t>kpl</t>
  </si>
  <si>
    <t>-516250509</t>
  </si>
  <si>
    <t>https://podminky.urs.cz/item/CS_URS_2024_02/013254000</t>
  </si>
  <si>
    <t>VRN3</t>
  </si>
  <si>
    <t>Zařízení staveniště</t>
  </si>
  <si>
    <t>62</t>
  </si>
  <si>
    <t>030001000</t>
  </si>
  <si>
    <t>-1658312201</t>
  </si>
  <si>
    <t>https://podminky.urs.cz/item/CS_URS_2024_02/030001000</t>
  </si>
  <si>
    <t>63</t>
  </si>
  <si>
    <t>034303000</t>
  </si>
  <si>
    <t>Dopravní značení na staveništi</t>
  </si>
  <si>
    <t>-154424854</t>
  </si>
  <si>
    <t>https://podminky.urs.cz/item/CS_URS_2024_02/034303000</t>
  </si>
  <si>
    <t>Poznámka k položce:_x000D_
DIO - vypracování, projednání, zřízení, údržba, odstranění</t>
  </si>
  <si>
    <t>VRN4</t>
  </si>
  <si>
    <t>Inženýrská činnost</t>
  </si>
  <si>
    <t>64</t>
  </si>
  <si>
    <t>043154000</t>
  </si>
  <si>
    <t>Zkoušky hutnicí</t>
  </si>
  <si>
    <t>-1174204172</t>
  </si>
  <si>
    <t>https://podminky.urs.cz/item/CS_URS_2024_02/043154000</t>
  </si>
  <si>
    <t>"zkoušky zemní pláně, cca á 100m" 5</t>
  </si>
  <si>
    <t>65</t>
  </si>
  <si>
    <t>049103000</t>
  </si>
  <si>
    <t>Náklady vzniklé v souvislosti s realizací stavby</t>
  </si>
  <si>
    <t>-1966034197</t>
  </si>
  <si>
    <t>https://podminky.urs.cz/item/CS_URS_2024_02/049103000</t>
  </si>
  <si>
    <t>Poznámka k položce:_x000D_
Opatření pro zamezení znečištění příjezdových komunikací stavbeními stroji a automobily, příp. pravidelné čištění příjezdových komunikací</t>
  </si>
  <si>
    <t>66</t>
  </si>
  <si>
    <t>049303000</t>
  </si>
  <si>
    <t>Náklady vzniklé v souvislosti s předáním stavby</t>
  </si>
  <si>
    <t>819720796</t>
  </si>
  <si>
    <t>https://podminky.urs.cz/item/CS_URS_2024_02/049303000</t>
  </si>
  <si>
    <t>Poznámka k položce:_x000D_
Informační tabule plast, formát A3 vč. potisku a osazení – Povinná publicita (projekt bude financován z PRV)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</si>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</sst>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name val="Trebuchet MS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3" xfId="0" applyNumberFormat="1" applyFont="1" applyBorder="1"/>
    <xf numFmtId="166" fontId="31" fillId="0" borderId="14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3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167" fontId="21" fillId="0" borderId="23" xfId="0" applyNumberFormat="1" applyFont="1" applyBorder="1" applyAlignment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23" xfId="0" applyFont="1" applyBorder="1" applyAlignment="1">
      <alignment horizontal="center" vertical="center"/>
    </xf>
    <xf numFmtId="49" fontId="38" fillId="0" borderId="23" xfId="0" applyNumberFormat="1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center" vertical="center" wrapText="1"/>
    </xf>
    <xf numFmtId="167" fontId="38" fillId="0" borderId="23" xfId="0" applyNumberFormat="1" applyFont="1" applyBorder="1" applyAlignment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/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0" fillId="0" borderId="0" xfId="0" applyAlignment="1"/>
    <xf numFmtId="0" fontId="11" fillId="0" borderId="24" xfId="0" applyFont="1" applyBorder="1" applyAlignment="1">
      <alignment vertical="center" wrapText="1"/>
    </xf>
    <xf numFmtId="0" fontId="11" fillId="0" borderId="25" xfId="0" applyFont="1" applyBorder="1" applyAlignment="1">
      <alignment vertical="center" wrapText="1"/>
    </xf>
    <xf numFmtId="0" fontId="11" fillId="0" borderId="26" xfId="0" applyFont="1" applyBorder="1" applyAlignment="1">
      <alignment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7" xfId="0" applyFont="1" applyBorder="1" applyAlignment="1">
      <alignment vertical="center" wrapText="1"/>
    </xf>
    <xf numFmtId="0" fontId="11" fillId="0" borderId="28" xfId="0" applyFont="1" applyBorder="1" applyAlignment="1">
      <alignment vertical="center" wrapText="1"/>
    </xf>
    <xf numFmtId="0" fontId="11" fillId="0" borderId="30" xfId="0" applyFont="1" applyBorder="1" applyAlignment="1">
      <alignment vertical="center" wrapText="1"/>
    </xf>
    <xf numFmtId="0" fontId="11" fillId="0" borderId="31" xfId="0" applyFont="1" applyBorder="1" applyAlignment="1">
      <alignment vertical="center" wrapText="1"/>
    </xf>
    <xf numFmtId="0" fontId="11" fillId="0" borderId="1" xfId="0" applyFont="1" applyBorder="1" applyAlignment="1">
      <alignment vertical="top"/>
    </xf>
    <xf numFmtId="0" fontId="11" fillId="0" borderId="0" xfId="0" applyFont="1" applyAlignment="1">
      <alignment vertical="top"/>
    </xf>
    <xf numFmtId="0" fontId="11" fillId="0" borderId="24" xfId="0" applyFont="1" applyBorder="1" applyAlignment="1">
      <alignment horizontal="left" vertical="center"/>
    </xf>
    <xf numFmtId="0" fontId="11" fillId="0" borderId="25" xfId="0" applyFont="1" applyBorder="1" applyAlignment="1">
      <alignment horizontal="left" vertical="center"/>
    </xf>
    <xf numFmtId="0" fontId="11" fillId="0" borderId="26" xfId="0" applyFont="1" applyBorder="1" applyAlignment="1">
      <alignment horizontal="left" vertical="center"/>
    </xf>
    <xf numFmtId="0" fontId="11" fillId="0" borderId="27" xfId="0" applyFont="1" applyBorder="1" applyAlignment="1">
      <alignment horizontal="left" vertical="center"/>
    </xf>
    <xf numFmtId="0" fontId="11" fillId="0" borderId="28" xfId="0" applyFont="1" applyBorder="1" applyAlignment="1">
      <alignment horizontal="left" vertical="center"/>
    </xf>
    <xf numFmtId="0" fontId="11" fillId="0" borderId="30" xfId="0" applyFont="1" applyBorder="1" applyAlignment="1">
      <alignment horizontal="left" vertical="center"/>
    </xf>
    <xf numFmtId="0" fontId="11" fillId="0" borderId="3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11" fillId="0" borderId="25" xfId="0" applyFont="1" applyBorder="1" applyAlignment="1">
      <alignment horizontal="left" vertical="center" wrapText="1"/>
    </xf>
    <xf numFmtId="0" fontId="11" fillId="0" borderId="26" xfId="0" applyFont="1" applyBorder="1" applyAlignment="1">
      <alignment horizontal="left" vertical="center" wrapText="1"/>
    </xf>
    <xf numFmtId="0" fontId="11" fillId="0" borderId="27" xfId="0" applyFont="1" applyBorder="1" applyAlignment="1">
      <alignment horizontal="left" vertical="center" wrapText="1"/>
    </xf>
    <xf numFmtId="0" fontId="11" fillId="0" borderId="28" xfId="0" applyFont="1" applyBorder="1" applyAlignment="1">
      <alignment horizontal="left" vertical="center" wrapText="1"/>
    </xf>
    <xf numFmtId="0" fontId="11" fillId="0" borderId="27" xfId="0" applyFont="1" applyBorder="1" applyAlignment="1">
      <alignment vertical="top"/>
    </xf>
    <xf numFmtId="0" fontId="11" fillId="0" borderId="28" xfId="0" applyFont="1" applyBorder="1" applyAlignment="1">
      <alignment vertical="top"/>
    </xf>
    <xf numFmtId="0" fontId="11" fillId="0" borderId="30" xfId="0" applyFont="1" applyBorder="1" applyAlignment="1">
      <alignment vertical="top"/>
    </xf>
    <xf numFmtId="0" fontId="11" fillId="0" borderId="29" xfId="0" applyFont="1" applyBorder="1" applyAlignment="1">
      <alignment vertical="top"/>
    </xf>
    <xf numFmtId="0" fontId="11" fillId="0" borderId="31" xfId="0" applyFont="1" applyBorder="1" applyAlignment="1">
      <alignment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2/162201412" TargetMode="External"/><Relationship Id="rId18" Type="http://schemas.openxmlformats.org/officeDocument/2006/relationships/hyperlink" Target="https://podminky.urs.cz/item/CS_URS_2024_02/171152101" TargetMode="External"/><Relationship Id="rId26" Type="http://schemas.openxmlformats.org/officeDocument/2006/relationships/hyperlink" Target="https://podminky.urs.cz/item/CS_URS_2024_02/182251101" TargetMode="External"/><Relationship Id="rId39" Type="http://schemas.openxmlformats.org/officeDocument/2006/relationships/hyperlink" Target="https://podminky.urs.cz/item/CS_URS_2024_02/564811111" TargetMode="External"/><Relationship Id="rId21" Type="http://schemas.openxmlformats.org/officeDocument/2006/relationships/hyperlink" Target="https://podminky.urs.cz/item/CS_URS_2024_02/174251201" TargetMode="External"/><Relationship Id="rId34" Type="http://schemas.openxmlformats.org/officeDocument/2006/relationships/hyperlink" Target="https://podminky.urs.cz/item/CS_URS_2024_02/184851512" TargetMode="External"/><Relationship Id="rId42" Type="http://schemas.openxmlformats.org/officeDocument/2006/relationships/hyperlink" Target="https://podminky.urs.cz/item/CS_URS_2024_02/571907111" TargetMode="External"/><Relationship Id="rId47" Type="http://schemas.openxmlformats.org/officeDocument/2006/relationships/hyperlink" Target="https://podminky.urs.cz/item/CS_URS_2024_02/998225191" TargetMode="External"/><Relationship Id="rId50" Type="http://schemas.openxmlformats.org/officeDocument/2006/relationships/hyperlink" Target="https://podminky.urs.cz/item/CS_URS_2024_02/030001000" TargetMode="External"/><Relationship Id="rId55" Type="http://schemas.openxmlformats.org/officeDocument/2006/relationships/drawing" Target="../drawings/drawing2.xml"/><Relationship Id="rId7" Type="http://schemas.openxmlformats.org/officeDocument/2006/relationships/hyperlink" Target="https://podminky.urs.cz/item/CS_URS_2024_02/112251101" TargetMode="External"/><Relationship Id="rId2" Type="http://schemas.openxmlformats.org/officeDocument/2006/relationships/hyperlink" Target="https://podminky.urs.cz/item/CS_URS_2024_02/111209111" TargetMode="External"/><Relationship Id="rId16" Type="http://schemas.openxmlformats.org/officeDocument/2006/relationships/hyperlink" Target="https://podminky.urs.cz/item/CS_URS_2024_02/162201416" TargetMode="External"/><Relationship Id="rId29" Type="http://schemas.openxmlformats.org/officeDocument/2006/relationships/hyperlink" Target="https://podminky.urs.cz/item/CS_URS_2024_02/183405211" TargetMode="External"/><Relationship Id="rId11" Type="http://schemas.openxmlformats.org/officeDocument/2006/relationships/hyperlink" Target="https://podminky.urs.cz/item/CS_URS_2024_02/122252205" TargetMode="External"/><Relationship Id="rId24" Type="http://schemas.openxmlformats.org/officeDocument/2006/relationships/hyperlink" Target="https://podminky.urs.cz/item/CS_URS_2024_02/174251204" TargetMode="External"/><Relationship Id="rId32" Type="http://schemas.openxmlformats.org/officeDocument/2006/relationships/hyperlink" Target="https://podminky.urs.cz/item/CS_URS_2024_02/184813211" TargetMode="External"/><Relationship Id="rId37" Type="http://schemas.openxmlformats.org/officeDocument/2006/relationships/hyperlink" Target="https://podminky.urs.cz/item/CS_URS_2024_02/564761111" TargetMode="External"/><Relationship Id="rId40" Type="http://schemas.openxmlformats.org/officeDocument/2006/relationships/hyperlink" Target="https://podminky.urs.cz/item/CS_URS_2024_02/564851111" TargetMode="External"/><Relationship Id="rId45" Type="http://schemas.openxmlformats.org/officeDocument/2006/relationships/hyperlink" Target="https://podminky.urs.cz/item/CS_URS_2024_02/919726231" TargetMode="External"/><Relationship Id="rId53" Type="http://schemas.openxmlformats.org/officeDocument/2006/relationships/hyperlink" Target="https://podminky.urs.cz/item/CS_URS_2024_02/049103000" TargetMode="External"/><Relationship Id="rId5" Type="http://schemas.openxmlformats.org/officeDocument/2006/relationships/hyperlink" Target="https://podminky.urs.cz/item/CS_URS_2024_02/112211112" TargetMode="External"/><Relationship Id="rId10" Type="http://schemas.openxmlformats.org/officeDocument/2006/relationships/hyperlink" Target="https://podminky.urs.cz/item/CS_URS_2024_02/112251104" TargetMode="External"/><Relationship Id="rId19" Type="http://schemas.openxmlformats.org/officeDocument/2006/relationships/hyperlink" Target="https://podminky.urs.cz/item/CS_URS_2024_02/171152121" TargetMode="External"/><Relationship Id="rId31" Type="http://schemas.openxmlformats.org/officeDocument/2006/relationships/hyperlink" Target="https://podminky.urs.cz/item/CS_URS_2024_02/184215132" TargetMode="External"/><Relationship Id="rId44" Type="http://schemas.openxmlformats.org/officeDocument/2006/relationships/hyperlink" Target="https://podminky.urs.cz/item/CS_URS_2024_02/574381112" TargetMode="External"/><Relationship Id="rId52" Type="http://schemas.openxmlformats.org/officeDocument/2006/relationships/hyperlink" Target="https://podminky.urs.cz/item/CS_URS_2024_02/043154000" TargetMode="External"/><Relationship Id="rId4" Type="http://schemas.openxmlformats.org/officeDocument/2006/relationships/hyperlink" Target="https://podminky.urs.cz/item/CS_URS_2024_02/112211111" TargetMode="External"/><Relationship Id="rId9" Type="http://schemas.openxmlformats.org/officeDocument/2006/relationships/hyperlink" Target="https://podminky.urs.cz/item/CS_URS_2024_02/112251103" TargetMode="External"/><Relationship Id="rId14" Type="http://schemas.openxmlformats.org/officeDocument/2006/relationships/hyperlink" Target="https://podminky.urs.cz/item/CS_URS_2024_02/162201413" TargetMode="External"/><Relationship Id="rId22" Type="http://schemas.openxmlformats.org/officeDocument/2006/relationships/hyperlink" Target="https://podminky.urs.cz/item/CS_URS_2024_02/174251202" TargetMode="External"/><Relationship Id="rId27" Type="http://schemas.openxmlformats.org/officeDocument/2006/relationships/hyperlink" Target="https://podminky.urs.cz/item/CS_URS_2024_02/182351133" TargetMode="External"/><Relationship Id="rId30" Type="http://schemas.openxmlformats.org/officeDocument/2006/relationships/hyperlink" Target="https://podminky.urs.cz/item/CS_URS_2024_02/184102114" TargetMode="External"/><Relationship Id="rId35" Type="http://schemas.openxmlformats.org/officeDocument/2006/relationships/hyperlink" Target="https://podminky.urs.cz/item/CS_URS_2024_02/184911111" TargetMode="External"/><Relationship Id="rId43" Type="http://schemas.openxmlformats.org/officeDocument/2006/relationships/hyperlink" Target="https://podminky.urs.cz/item/CS_URS_2024_02/573451113" TargetMode="External"/><Relationship Id="rId48" Type="http://schemas.openxmlformats.org/officeDocument/2006/relationships/hyperlink" Target="https://podminky.urs.cz/item/CS_URS_2024_02/012002000" TargetMode="External"/><Relationship Id="rId8" Type="http://schemas.openxmlformats.org/officeDocument/2006/relationships/hyperlink" Target="https://podminky.urs.cz/item/CS_URS_2024_02/112251102" TargetMode="External"/><Relationship Id="rId51" Type="http://schemas.openxmlformats.org/officeDocument/2006/relationships/hyperlink" Target="https://podminky.urs.cz/item/CS_URS_2024_02/034303000" TargetMode="External"/><Relationship Id="rId3" Type="http://schemas.openxmlformats.org/officeDocument/2006/relationships/hyperlink" Target="https://podminky.urs.cz/item/CS_URS_2024_02/112111111" TargetMode="External"/><Relationship Id="rId12" Type="http://schemas.openxmlformats.org/officeDocument/2006/relationships/hyperlink" Target="https://podminky.urs.cz/item/CS_URS_2024_02/162201411" TargetMode="External"/><Relationship Id="rId17" Type="http://schemas.openxmlformats.org/officeDocument/2006/relationships/hyperlink" Target="https://podminky.urs.cz/item/CS_URS_2024_02/162201417" TargetMode="External"/><Relationship Id="rId25" Type="http://schemas.openxmlformats.org/officeDocument/2006/relationships/hyperlink" Target="https://podminky.urs.cz/item/CS_URS_2024_02/181951112" TargetMode="External"/><Relationship Id="rId33" Type="http://schemas.openxmlformats.org/officeDocument/2006/relationships/hyperlink" Target="https://podminky.urs.cz/item/CS_URS_2024_02/184813251" TargetMode="External"/><Relationship Id="rId38" Type="http://schemas.openxmlformats.org/officeDocument/2006/relationships/hyperlink" Target="https://podminky.urs.cz/item/CS_URS_2024_02/564762111" TargetMode="External"/><Relationship Id="rId46" Type="http://schemas.openxmlformats.org/officeDocument/2006/relationships/hyperlink" Target="https://podminky.urs.cz/item/CS_URS_2024_02/998225111" TargetMode="External"/><Relationship Id="rId20" Type="http://schemas.openxmlformats.org/officeDocument/2006/relationships/hyperlink" Target="https://podminky.urs.cz/item/CS_URS_2024_02/171201231" TargetMode="External"/><Relationship Id="rId41" Type="http://schemas.openxmlformats.org/officeDocument/2006/relationships/hyperlink" Target="https://podminky.urs.cz/item/CS_URS_2024_02/569831111" TargetMode="External"/><Relationship Id="rId54" Type="http://schemas.openxmlformats.org/officeDocument/2006/relationships/hyperlink" Target="https://podminky.urs.cz/item/CS_URS_2024_02/049303000" TargetMode="External"/><Relationship Id="rId1" Type="http://schemas.openxmlformats.org/officeDocument/2006/relationships/hyperlink" Target="https://podminky.urs.cz/item/CS_URS_2024_02/111251102" TargetMode="External"/><Relationship Id="rId6" Type="http://schemas.openxmlformats.org/officeDocument/2006/relationships/hyperlink" Target="https://podminky.urs.cz/item/CS_URS_2024_02/112211113" TargetMode="External"/><Relationship Id="rId15" Type="http://schemas.openxmlformats.org/officeDocument/2006/relationships/hyperlink" Target="https://podminky.urs.cz/item/CS_URS_2024_02/162201414" TargetMode="External"/><Relationship Id="rId23" Type="http://schemas.openxmlformats.org/officeDocument/2006/relationships/hyperlink" Target="https://podminky.urs.cz/item/CS_URS_2024_02/174251203" TargetMode="External"/><Relationship Id="rId28" Type="http://schemas.openxmlformats.org/officeDocument/2006/relationships/hyperlink" Target="https://podminky.urs.cz/item/CS_URS_2024_02/183101221" TargetMode="External"/><Relationship Id="rId36" Type="http://schemas.openxmlformats.org/officeDocument/2006/relationships/hyperlink" Target="https://podminky.urs.cz/item/CS_URS_2024_02/185804311" TargetMode="External"/><Relationship Id="rId49" Type="http://schemas.openxmlformats.org/officeDocument/2006/relationships/hyperlink" Target="https://podminky.urs.cz/item/CS_URS_2024_02/013254000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65"/>
      <c r="AS2" s="265"/>
      <c r="AT2" s="265"/>
      <c r="AU2" s="265"/>
      <c r="AV2" s="265"/>
      <c r="AW2" s="265"/>
      <c r="AX2" s="265"/>
      <c r="AY2" s="265"/>
      <c r="AZ2" s="265"/>
      <c r="BA2" s="265"/>
      <c r="BB2" s="265"/>
      <c r="BC2" s="265"/>
      <c r="BD2" s="265"/>
      <c r="BE2" s="265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20" t="s">
        <v>14</v>
      </c>
      <c r="L5" s="265"/>
      <c r="M5" s="265"/>
      <c r="N5" s="265"/>
      <c r="O5" s="265"/>
      <c r="P5" s="265"/>
      <c r="Q5" s="265"/>
      <c r="R5" s="265"/>
      <c r="S5" s="265"/>
      <c r="T5" s="265"/>
      <c r="U5" s="265"/>
      <c r="V5" s="265"/>
      <c r="W5" s="265"/>
      <c r="X5" s="265"/>
      <c r="Y5" s="265"/>
      <c r="Z5" s="265"/>
      <c r="AA5" s="265"/>
      <c r="AB5" s="265"/>
      <c r="AC5" s="265"/>
      <c r="AD5" s="265"/>
      <c r="AE5" s="265"/>
      <c r="AF5" s="265"/>
      <c r="AG5" s="265"/>
      <c r="AH5" s="265"/>
      <c r="AI5" s="265"/>
      <c r="AJ5" s="265"/>
      <c r="AK5" s="265"/>
      <c r="AL5" s="265"/>
      <c r="AM5" s="265"/>
      <c r="AN5" s="265"/>
      <c r="AO5" s="265"/>
      <c r="AR5" s="19"/>
      <c r="BE5" s="217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221" t="s">
        <v>17</v>
      </c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5"/>
      <c r="AA6" s="265"/>
      <c r="AB6" s="265"/>
      <c r="AC6" s="265"/>
      <c r="AD6" s="265"/>
      <c r="AE6" s="265"/>
      <c r="AF6" s="265"/>
      <c r="AG6" s="265"/>
      <c r="AH6" s="265"/>
      <c r="AI6" s="265"/>
      <c r="AJ6" s="265"/>
      <c r="AK6" s="265"/>
      <c r="AL6" s="265"/>
      <c r="AM6" s="265"/>
      <c r="AN6" s="265"/>
      <c r="AO6" s="265"/>
      <c r="AR6" s="19"/>
      <c r="BE6" s="218"/>
      <c r="BS6" s="16" t="s">
        <v>6</v>
      </c>
    </row>
    <row r="7" spans="1:74" ht="12" customHeight="1">
      <c r="B7" s="19"/>
      <c r="D7" s="26" t="s">
        <v>18</v>
      </c>
      <c r="K7" s="24" t="s">
        <v>19</v>
      </c>
      <c r="AK7" s="26" t="s">
        <v>20</v>
      </c>
      <c r="AN7" s="24" t="s">
        <v>19</v>
      </c>
      <c r="AR7" s="19"/>
      <c r="BE7" s="218"/>
      <c r="BS7" s="16" t="s">
        <v>6</v>
      </c>
    </row>
    <row r="8" spans="1:74" ht="12" customHeight="1">
      <c r="B8" s="19"/>
      <c r="D8" s="26" t="s">
        <v>21</v>
      </c>
      <c r="K8" s="24" t="s">
        <v>22</v>
      </c>
      <c r="AK8" s="26" t="s">
        <v>23</v>
      </c>
      <c r="AN8" s="27" t="s">
        <v>24</v>
      </c>
      <c r="AR8" s="19"/>
      <c r="BE8" s="218"/>
      <c r="BS8" s="16" t="s">
        <v>6</v>
      </c>
    </row>
    <row r="9" spans="1:74" ht="14.45" customHeight="1">
      <c r="B9" s="19"/>
      <c r="AR9" s="19"/>
      <c r="BE9" s="218"/>
      <c r="BS9" s="16" t="s">
        <v>6</v>
      </c>
    </row>
    <row r="10" spans="1:74" ht="12" customHeight="1">
      <c r="B10" s="19"/>
      <c r="D10" s="26" t="s">
        <v>25</v>
      </c>
      <c r="AK10" s="26" t="s">
        <v>26</v>
      </c>
      <c r="AN10" s="24" t="s">
        <v>19</v>
      </c>
      <c r="AR10" s="19"/>
      <c r="BE10" s="218"/>
      <c r="BS10" s="16" t="s">
        <v>6</v>
      </c>
    </row>
    <row r="11" spans="1:74" ht="18.399999999999999" customHeight="1">
      <c r="B11" s="19"/>
      <c r="E11" s="24" t="s">
        <v>27</v>
      </c>
      <c r="AK11" s="26" t="s">
        <v>28</v>
      </c>
      <c r="AN11" s="24" t="s">
        <v>19</v>
      </c>
      <c r="AR11" s="19"/>
      <c r="BE11" s="218"/>
      <c r="BS11" s="16" t="s">
        <v>6</v>
      </c>
    </row>
    <row r="12" spans="1:74" ht="6.95" customHeight="1">
      <c r="B12" s="19"/>
      <c r="AR12" s="19"/>
      <c r="BE12" s="218"/>
      <c r="BS12" s="16" t="s">
        <v>6</v>
      </c>
    </row>
    <row r="13" spans="1:74" ht="12" customHeight="1">
      <c r="B13" s="19"/>
      <c r="D13" s="26" t="s">
        <v>29</v>
      </c>
      <c r="AK13" s="26" t="s">
        <v>26</v>
      </c>
      <c r="AN13" s="28" t="s">
        <v>30</v>
      </c>
      <c r="AR13" s="19"/>
      <c r="BE13" s="218"/>
      <c r="BS13" s="16" t="s">
        <v>6</v>
      </c>
    </row>
    <row r="14" spans="1:74">
      <c r="B14" s="19"/>
      <c r="E14" s="222" t="s">
        <v>30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23"/>
      <c r="Z14" s="223"/>
      <c r="AA14" s="223"/>
      <c r="AB14" s="223"/>
      <c r="AC14" s="223"/>
      <c r="AD14" s="223"/>
      <c r="AE14" s="223"/>
      <c r="AF14" s="223"/>
      <c r="AG14" s="223"/>
      <c r="AH14" s="223"/>
      <c r="AI14" s="223"/>
      <c r="AJ14" s="223"/>
      <c r="AK14" s="26" t="s">
        <v>28</v>
      </c>
      <c r="AN14" s="28" t="s">
        <v>30</v>
      </c>
      <c r="AR14" s="19"/>
      <c r="BE14" s="218"/>
      <c r="BS14" s="16" t="s">
        <v>6</v>
      </c>
    </row>
    <row r="15" spans="1:74" ht="6.95" customHeight="1">
      <c r="B15" s="19"/>
      <c r="AR15" s="19"/>
      <c r="BE15" s="218"/>
      <c r="BS15" s="16" t="s">
        <v>4</v>
      </c>
    </row>
    <row r="16" spans="1:74" ht="12" customHeight="1">
      <c r="B16" s="19"/>
      <c r="D16" s="26" t="s">
        <v>31</v>
      </c>
      <c r="AK16" s="26" t="s">
        <v>26</v>
      </c>
      <c r="AN16" s="24" t="s">
        <v>19</v>
      </c>
      <c r="AR16" s="19"/>
      <c r="BE16" s="218"/>
      <c r="BS16" s="16" t="s">
        <v>4</v>
      </c>
    </row>
    <row r="17" spans="2:71" ht="18.399999999999999" customHeight="1">
      <c r="B17" s="19"/>
      <c r="E17" s="24" t="s">
        <v>32</v>
      </c>
      <c r="AK17" s="26" t="s">
        <v>28</v>
      </c>
      <c r="AN17" s="24" t="s">
        <v>19</v>
      </c>
      <c r="AR17" s="19"/>
      <c r="BE17" s="218"/>
      <c r="BS17" s="16" t="s">
        <v>33</v>
      </c>
    </row>
    <row r="18" spans="2:71" ht="6.95" customHeight="1">
      <c r="B18" s="19"/>
      <c r="AR18" s="19"/>
      <c r="BE18" s="218"/>
      <c r="BS18" s="16" t="s">
        <v>6</v>
      </c>
    </row>
    <row r="19" spans="2:71" ht="12" customHeight="1">
      <c r="B19" s="19"/>
      <c r="D19" s="26" t="s">
        <v>34</v>
      </c>
      <c r="AK19" s="26" t="s">
        <v>26</v>
      </c>
      <c r="AN19" s="24" t="s">
        <v>19</v>
      </c>
      <c r="AR19" s="19"/>
      <c r="BE19" s="218"/>
      <c r="BS19" s="16" t="s">
        <v>6</v>
      </c>
    </row>
    <row r="20" spans="2:71" ht="18.399999999999999" customHeight="1">
      <c r="B20" s="19"/>
      <c r="E20" s="24" t="s">
        <v>35</v>
      </c>
      <c r="AK20" s="26" t="s">
        <v>28</v>
      </c>
      <c r="AN20" s="24" t="s">
        <v>19</v>
      </c>
      <c r="AR20" s="19"/>
      <c r="BE20" s="218"/>
      <c r="BS20" s="16" t="s">
        <v>33</v>
      </c>
    </row>
    <row r="21" spans="2:71" ht="6.95" customHeight="1">
      <c r="B21" s="19"/>
      <c r="AR21" s="19"/>
      <c r="BE21" s="218"/>
    </row>
    <row r="22" spans="2:71" ht="12" customHeight="1">
      <c r="B22" s="19"/>
      <c r="D22" s="26" t="s">
        <v>36</v>
      </c>
      <c r="AR22" s="19"/>
      <c r="BE22" s="218"/>
    </row>
    <row r="23" spans="2:71" ht="47.25" customHeight="1">
      <c r="B23" s="19"/>
      <c r="E23" s="224" t="s">
        <v>37</v>
      </c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24"/>
      <c r="Z23" s="224"/>
      <c r="AA23" s="224"/>
      <c r="AB23" s="224"/>
      <c r="AC23" s="224"/>
      <c r="AD23" s="224"/>
      <c r="AE23" s="224"/>
      <c r="AF23" s="224"/>
      <c r="AG23" s="224"/>
      <c r="AH23" s="224"/>
      <c r="AI23" s="224"/>
      <c r="AJ23" s="224"/>
      <c r="AK23" s="224"/>
      <c r="AL23" s="224"/>
      <c r="AM23" s="224"/>
      <c r="AN23" s="224"/>
      <c r="AR23" s="19"/>
      <c r="BE23" s="218"/>
    </row>
    <row r="24" spans="2:71" ht="6.95" customHeight="1">
      <c r="B24" s="19"/>
      <c r="AR24" s="19"/>
      <c r="BE24" s="218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18"/>
    </row>
    <row r="26" spans="2:71" s="1" customFormat="1" ht="25.9" customHeight="1">
      <c r="B26" s="31"/>
      <c r="D26" s="32" t="s">
        <v>38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25">
        <f>ROUND(AG54,2)</f>
        <v>0</v>
      </c>
      <c r="AL26" s="226"/>
      <c r="AM26" s="226"/>
      <c r="AN26" s="226"/>
      <c r="AO26" s="226"/>
      <c r="AR26" s="31"/>
      <c r="BE26" s="218"/>
    </row>
    <row r="27" spans="2:71" s="1" customFormat="1" ht="6.95" customHeight="1">
      <c r="B27" s="31"/>
      <c r="AR27" s="31"/>
      <c r="BE27" s="218"/>
    </row>
    <row r="28" spans="2:71" s="1" customFormat="1">
      <c r="B28" s="31"/>
      <c r="L28" s="227" t="s">
        <v>39</v>
      </c>
      <c r="M28" s="227"/>
      <c r="N28" s="227"/>
      <c r="O28" s="227"/>
      <c r="P28" s="227"/>
      <c r="W28" s="227" t="s">
        <v>40</v>
      </c>
      <c r="X28" s="227"/>
      <c r="Y28" s="227"/>
      <c r="Z28" s="227"/>
      <c r="AA28" s="227"/>
      <c r="AB28" s="227"/>
      <c r="AC28" s="227"/>
      <c r="AD28" s="227"/>
      <c r="AE28" s="227"/>
      <c r="AK28" s="227" t="s">
        <v>41</v>
      </c>
      <c r="AL28" s="227"/>
      <c r="AM28" s="227"/>
      <c r="AN28" s="227"/>
      <c r="AO28" s="227"/>
      <c r="AR28" s="31"/>
      <c r="BE28" s="218"/>
    </row>
    <row r="29" spans="2:71" s="2" customFormat="1" ht="14.45" customHeight="1">
      <c r="B29" s="35"/>
      <c r="D29" s="26" t="s">
        <v>42</v>
      </c>
      <c r="F29" s="26" t="s">
        <v>43</v>
      </c>
      <c r="L29" s="230">
        <v>0.21</v>
      </c>
      <c r="M29" s="229"/>
      <c r="N29" s="229"/>
      <c r="O29" s="229"/>
      <c r="P29" s="229"/>
      <c r="W29" s="228">
        <f>ROUND(AZ54, 2)</f>
        <v>0</v>
      </c>
      <c r="X29" s="229"/>
      <c r="Y29" s="229"/>
      <c r="Z29" s="229"/>
      <c r="AA29" s="229"/>
      <c r="AB29" s="229"/>
      <c r="AC29" s="229"/>
      <c r="AD29" s="229"/>
      <c r="AE29" s="229"/>
      <c r="AK29" s="228">
        <f>ROUND(AV54, 2)</f>
        <v>0</v>
      </c>
      <c r="AL29" s="229"/>
      <c r="AM29" s="229"/>
      <c r="AN29" s="229"/>
      <c r="AO29" s="229"/>
      <c r="AR29" s="35"/>
      <c r="BE29" s="219"/>
    </row>
    <row r="30" spans="2:71" s="2" customFormat="1" ht="14.45" customHeight="1">
      <c r="B30" s="35"/>
      <c r="F30" s="26" t="s">
        <v>44</v>
      </c>
      <c r="L30" s="230">
        <v>0.12</v>
      </c>
      <c r="M30" s="229"/>
      <c r="N30" s="229"/>
      <c r="O30" s="229"/>
      <c r="P30" s="229"/>
      <c r="W30" s="228">
        <f>ROUND(BA54, 2)</f>
        <v>0</v>
      </c>
      <c r="X30" s="229"/>
      <c r="Y30" s="229"/>
      <c r="Z30" s="229"/>
      <c r="AA30" s="229"/>
      <c r="AB30" s="229"/>
      <c r="AC30" s="229"/>
      <c r="AD30" s="229"/>
      <c r="AE30" s="229"/>
      <c r="AK30" s="228">
        <f>ROUND(AW54, 2)</f>
        <v>0</v>
      </c>
      <c r="AL30" s="229"/>
      <c r="AM30" s="229"/>
      <c r="AN30" s="229"/>
      <c r="AO30" s="229"/>
      <c r="AR30" s="35"/>
      <c r="BE30" s="219"/>
    </row>
    <row r="31" spans="2:71" s="2" customFormat="1" ht="14.45" hidden="1" customHeight="1">
      <c r="B31" s="35"/>
      <c r="F31" s="26" t="s">
        <v>45</v>
      </c>
      <c r="L31" s="230">
        <v>0.21</v>
      </c>
      <c r="M31" s="229"/>
      <c r="N31" s="229"/>
      <c r="O31" s="229"/>
      <c r="P31" s="229"/>
      <c r="W31" s="228">
        <f>ROUND(BB54, 2)</f>
        <v>0</v>
      </c>
      <c r="X31" s="229"/>
      <c r="Y31" s="229"/>
      <c r="Z31" s="229"/>
      <c r="AA31" s="229"/>
      <c r="AB31" s="229"/>
      <c r="AC31" s="229"/>
      <c r="AD31" s="229"/>
      <c r="AE31" s="229"/>
      <c r="AK31" s="228">
        <v>0</v>
      </c>
      <c r="AL31" s="229"/>
      <c r="AM31" s="229"/>
      <c r="AN31" s="229"/>
      <c r="AO31" s="229"/>
      <c r="AR31" s="35"/>
      <c r="BE31" s="219"/>
    </row>
    <row r="32" spans="2:71" s="2" customFormat="1" ht="14.45" hidden="1" customHeight="1">
      <c r="B32" s="35"/>
      <c r="F32" s="26" t="s">
        <v>46</v>
      </c>
      <c r="L32" s="230">
        <v>0.12</v>
      </c>
      <c r="M32" s="229"/>
      <c r="N32" s="229"/>
      <c r="O32" s="229"/>
      <c r="P32" s="229"/>
      <c r="W32" s="228">
        <f>ROUND(BC54, 2)</f>
        <v>0</v>
      </c>
      <c r="X32" s="229"/>
      <c r="Y32" s="229"/>
      <c r="Z32" s="229"/>
      <c r="AA32" s="229"/>
      <c r="AB32" s="229"/>
      <c r="AC32" s="229"/>
      <c r="AD32" s="229"/>
      <c r="AE32" s="229"/>
      <c r="AK32" s="228">
        <v>0</v>
      </c>
      <c r="AL32" s="229"/>
      <c r="AM32" s="229"/>
      <c r="AN32" s="229"/>
      <c r="AO32" s="229"/>
      <c r="AR32" s="35"/>
      <c r="BE32" s="219"/>
    </row>
    <row r="33" spans="2:44" s="2" customFormat="1" ht="14.45" hidden="1" customHeight="1">
      <c r="B33" s="35"/>
      <c r="F33" s="26" t="s">
        <v>47</v>
      </c>
      <c r="L33" s="230">
        <v>0</v>
      </c>
      <c r="M33" s="229"/>
      <c r="N33" s="229"/>
      <c r="O33" s="229"/>
      <c r="P33" s="229"/>
      <c r="W33" s="228">
        <f>ROUND(BD54, 2)</f>
        <v>0</v>
      </c>
      <c r="X33" s="229"/>
      <c r="Y33" s="229"/>
      <c r="Z33" s="229"/>
      <c r="AA33" s="229"/>
      <c r="AB33" s="229"/>
      <c r="AC33" s="229"/>
      <c r="AD33" s="229"/>
      <c r="AE33" s="229"/>
      <c r="AK33" s="228">
        <v>0</v>
      </c>
      <c r="AL33" s="229"/>
      <c r="AM33" s="229"/>
      <c r="AN33" s="229"/>
      <c r="AO33" s="229"/>
      <c r="AR33" s="35"/>
    </row>
    <row r="34" spans="2:44" s="1" customFormat="1" ht="6.95" customHeight="1">
      <c r="B34" s="31"/>
      <c r="AR34" s="31"/>
    </row>
    <row r="35" spans="2:44" s="1" customFormat="1" ht="25.9" customHeight="1">
      <c r="B35" s="31"/>
      <c r="C35" s="36"/>
      <c r="D35" s="37" t="s">
        <v>48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49</v>
      </c>
      <c r="U35" s="38"/>
      <c r="V35" s="38"/>
      <c r="W35" s="38"/>
      <c r="X35" s="231" t="s">
        <v>50</v>
      </c>
      <c r="Y35" s="232"/>
      <c r="Z35" s="232"/>
      <c r="AA35" s="232"/>
      <c r="AB35" s="232"/>
      <c r="AC35" s="38"/>
      <c r="AD35" s="38"/>
      <c r="AE35" s="38"/>
      <c r="AF35" s="38"/>
      <c r="AG35" s="38"/>
      <c r="AH35" s="38"/>
      <c r="AI35" s="38"/>
      <c r="AJ35" s="38"/>
      <c r="AK35" s="233">
        <f>SUM(AK26:AK33)</f>
        <v>0</v>
      </c>
      <c r="AL35" s="232"/>
      <c r="AM35" s="232"/>
      <c r="AN35" s="232"/>
      <c r="AO35" s="234"/>
      <c r="AP35" s="36"/>
      <c r="AQ35" s="36"/>
      <c r="AR35" s="31"/>
    </row>
    <row r="36" spans="2:44" s="1" customFormat="1" ht="6.95" customHeight="1">
      <c r="B36" s="31"/>
      <c r="AR36" s="31"/>
    </row>
    <row r="37" spans="2:44" s="1" customFormat="1" ht="6.95" customHeight="1"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</row>
    <row r="41" spans="2:44" s="1" customFormat="1" ht="6.95" customHeight="1"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</row>
    <row r="42" spans="2:44" s="1" customFormat="1" ht="24.95" customHeight="1">
      <c r="B42" s="31"/>
      <c r="C42" s="20" t="s">
        <v>51</v>
      </c>
      <c r="AR42" s="31"/>
    </row>
    <row r="43" spans="2:44" s="1" customFormat="1" ht="6.95" customHeight="1">
      <c r="B43" s="31"/>
      <c r="AR43" s="31"/>
    </row>
    <row r="44" spans="2:44" s="3" customFormat="1" ht="12" customHeight="1">
      <c r="B44" s="44"/>
      <c r="C44" s="26" t="s">
        <v>13</v>
      </c>
      <c r="L44" s="3" t="str">
        <f>K5</f>
        <v>J-09/21-b</v>
      </c>
      <c r="AR44" s="44"/>
    </row>
    <row r="45" spans="2:44" s="4" customFormat="1" ht="36.950000000000003" customHeight="1">
      <c r="B45" s="45"/>
      <c r="C45" s="46" t="s">
        <v>16</v>
      </c>
      <c r="L45" s="235" t="str">
        <f>K6</f>
        <v>Cesty VC12-R, VC15-R, VC19-R, VC20-R v k.ú. Sedlo u Číměře</v>
      </c>
      <c r="M45" s="236"/>
      <c r="N45" s="236"/>
      <c r="O45" s="236"/>
      <c r="P45" s="236"/>
      <c r="Q45" s="236"/>
      <c r="R45" s="236"/>
      <c r="S45" s="236"/>
      <c r="T45" s="236"/>
      <c r="U45" s="236"/>
      <c r="V45" s="236"/>
      <c r="W45" s="236"/>
      <c r="X45" s="236"/>
      <c r="Y45" s="236"/>
      <c r="Z45" s="236"/>
      <c r="AA45" s="236"/>
      <c r="AB45" s="236"/>
      <c r="AC45" s="236"/>
      <c r="AD45" s="236"/>
      <c r="AE45" s="236"/>
      <c r="AF45" s="236"/>
      <c r="AG45" s="236"/>
      <c r="AH45" s="236"/>
      <c r="AI45" s="236"/>
      <c r="AJ45" s="236"/>
      <c r="AK45" s="236"/>
      <c r="AL45" s="236"/>
      <c r="AM45" s="236"/>
      <c r="AN45" s="236"/>
      <c r="AO45" s="236"/>
      <c r="AR45" s="45"/>
    </row>
    <row r="46" spans="2:44" s="1" customFormat="1" ht="6.95" customHeight="1">
      <c r="B46" s="31"/>
      <c r="AR46" s="31"/>
    </row>
    <row r="47" spans="2:44" s="1" customFormat="1" ht="12" customHeight="1">
      <c r="B47" s="31"/>
      <c r="C47" s="26" t="s">
        <v>21</v>
      </c>
      <c r="L47" s="47" t="str">
        <f>IF(K8="","",K8)</f>
        <v>k.ú. Sedlo u Číměře</v>
      </c>
      <c r="AI47" s="26" t="s">
        <v>23</v>
      </c>
      <c r="AM47" s="237" t="str">
        <f>IF(AN8= "","",AN8)</f>
        <v>6. 9. 2021</v>
      </c>
      <c r="AN47" s="237"/>
      <c r="AR47" s="31"/>
    </row>
    <row r="48" spans="2:44" s="1" customFormat="1" ht="6.95" customHeight="1">
      <c r="B48" s="31"/>
      <c r="AR48" s="31"/>
    </row>
    <row r="49" spans="1:91" s="1" customFormat="1" ht="15.2" customHeight="1">
      <c r="B49" s="31"/>
      <c r="C49" s="26" t="s">
        <v>25</v>
      </c>
      <c r="L49" s="3" t="str">
        <f>IF(E11= "","",E11)</f>
        <v>Česká republika – SPÚ, Pobočka J. Hradec</v>
      </c>
      <c r="AI49" s="26" t="s">
        <v>31</v>
      </c>
      <c r="AM49" s="238" t="str">
        <f>IF(E17="","",E17)</f>
        <v>P - atelier JH s.r.o.</v>
      </c>
      <c r="AN49" s="239"/>
      <c r="AO49" s="239"/>
      <c r="AP49" s="239"/>
      <c r="AR49" s="31"/>
      <c r="AS49" s="240" t="s">
        <v>52</v>
      </c>
      <c r="AT49" s="241"/>
      <c r="AU49" s="49"/>
      <c r="AV49" s="49"/>
      <c r="AW49" s="49"/>
      <c r="AX49" s="49"/>
      <c r="AY49" s="49"/>
      <c r="AZ49" s="49"/>
      <c r="BA49" s="49"/>
      <c r="BB49" s="49"/>
      <c r="BC49" s="49"/>
      <c r="BD49" s="50"/>
    </row>
    <row r="50" spans="1:91" s="1" customFormat="1" ht="15.2" customHeight="1">
      <c r="B50" s="31"/>
      <c r="C50" s="26" t="s">
        <v>29</v>
      </c>
      <c r="L50" s="3" t="str">
        <f>IF(E14= "Vyplň údaj","",E14)</f>
        <v/>
      </c>
      <c r="AI50" s="26" t="s">
        <v>34</v>
      </c>
      <c r="AM50" s="238" t="str">
        <f>IF(E20="","",E20)</f>
        <v xml:space="preserve"> </v>
      </c>
      <c r="AN50" s="239"/>
      <c r="AO50" s="239"/>
      <c r="AP50" s="239"/>
      <c r="AR50" s="31"/>
      <c r="AS50" s="242"/>
      <c r="AT50" s="243"/>
      <c r="BD50" s="52"/>
    </row>
    <row r="51" spans="1:91" s="1" customFormat="1" ht="10.9" customHeight="1">
      <c r="B51" s="31"/>
      <c r="AR51" s="31"/>
      <c r="AS51" s="242"/>
      <c r="AT51" s="243"/>
      <c r="BD51" s="52"/>
    </row>
    <row r="52" spans="1:91" s="1" customFormat="1" ht="29.25" customHeight="1">
      <c r="B52" s="31"/>
      <c r="C52" s="244" t="s">
        <v>53</v>
      </c>
      <c r="D52" s="245"/>
      <c r="E52" s="245"/>
      <c r="F52" s="245"/>
      <c r="G52" s="245"/>
      <c r="H52" s="53"/>
      <c r="I52" s="246" t="s">
        <v>54</v>
      </c>
      <c r="J52" s="245"/>
      <c r="K52" s="245"/>
      <c r="L52" s="245"/>
      <c r="M52" s="245"/>
      <c r="N52" s="245"/>
      <c r="O52" s="245"/>
      <c r="P52" s="245"/>
      <c r="Q52" s="245"/>
      <c r="R52" s="245"/>
      <c r="S52" s="245"/>
      <c r="T52" s="245"/>
      <c r="U52" s="245"/>
      <c r="V52" s="245"/>
      <c r="W52" s="245"/>
      <c r="X52" s="245"/>
      <c r="Y52" s="245"/>
      <c r="Z52" s="245"/>
      <c r="AA52" s="245"/>
      <c r="AB52" s="245"/>
      <c r="AC52" s="245"/>
      <c r="AD52" s="245"/>
      <c r="AE52" s="245"/>
      <c r="AF52" s="245"/>
      <c r="AG52" s="247" t="s">
        <v>55</v>
      </c>
      <c r="AH52" s="245"/>
      <c r="AI52" s="245"/>
      <c r="AJ52" s="245"/>
      <c r="AK52" s="245"/>
      <c r="AL52" s="245"/>
      <c r="AM52" s="245"/>
      <c r="AN52" s="246" t="s">
        <v>56</v>
      </c>
      <c r="AO52" s="245"/>
      <c r="AP52" s="245"/>
      <c r="AQ52" s="54" t="s">
        <v>57</v>
      </c>
      <c r="AR52" s="31"/>
      <c r="AS52" s="55" t="s">
        <v>58</v>
      </c>
      <c r="AT52" s="56" t="s">
        <v>59</v>
      </c>
      <c r="AU52" s="56" t="s">
        <v>60</v>
      </c>
      <c r="AV52" s="56" t="s">
        <v>61</v>
      </c>
      <c r="AW52" s="56" t="s">
        <v>62</v>
      </c>
      <c r="AX52" s="56" t="s">
        <v>63</v>
      </c>
      <c r="AY52" s="56" t="s">
        <v>64</v>
      </c>
      <c r="AZ52" s="56" t="s">
        <v>65</v>
      </c>
      <c r="BA52" s="56" t="s">
        <v>66</v>
      </c>
      <c r="BB52" s="56" t="s">
        <v>67</v>
      </c>
      <c r="BC52" s="56" t="s">
        <v>68</v>
      </c>
      <c r="BD52" s="57" t="s">
        <v>69</v>
      </c>
    </row>
    <row r="53" spans="1:91" s="1" customFormat="1" ht="10.9" customHeight="1">
      <c r="B53" s="31"/>
      <c r="AR53" s="31"/>
      <c r="AS53" s="58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50"/>
    </row>
    <row r="54" spans="1:91" s="5" customFormat="1" ht="32.450000000000003" customHeight="1">
      <c r="B54" s="59"/>
      <c r="C54" s="60" t="s">
        <v>70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251">
        <f>ROUND(AG55,2)</f>
        <v>0</v>
      </c>
      <c r="AH54" s="251"/>
      <c r="AI54" s="251"/>
      <c r="AJ54" s="251"/>
      <c r="AK54" s="251"/>
      <c r="AL54" s="251"/>
      <c r="AM54" s="251"/>
      <c r="AN54" s="252">
        <f>SUM(AG54,AT54)</f>
        <v>0</v>
      </c>
      <c r="AO54" s="252"/>
      <c r="AP54" s="252"/>
      <c r="AQ54" s="63" t="s">
        <v>19</v>
      </c>
      <c r="AR54" s="59"/>
      <c r="AS54" s="64">
        <f>ROUND(AS55,2)</f>
        <v>0</v>
      </c>
      <c r="AT54" s="65">
        <f>ROUND(SUM(AV54:AW54),2)</f>
        <v>0</v>
      </c>
      <c r="AU54" s="66">
        <f>ROUND(AU55,5)</f>
        <v>0</v>
      </c>
      <c r="AV54" s="65">
        <f>ROUND(AZ54*L29,2)</f>
        <v>0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ROUND(AZ55,2)</f>
        <v>0</v>
      </c>
      <c r="BA54" s="65">
        <f>ROUND(BA55,2)</f>
        <v>0</v>
      </c>
      <c r="BB54" s="65">
        <f>ROUND(BB55,2)</f>
        <v>0</v>
      </c>
      <c r="BC54" s="65">
        <f>ROUND(BC55,2)</f>
        <v>0</v>
      </c>
      <c r="BD54" s="67">
        <f>ROUND(BD55,2)</f>
        <v>0</v>
      </c>
      <c r="BS54" s="68" t="s">
        <v>71</v>
      </c>
      <c r="BT54" s="68" t="s">
        <v>72</v>
      </c>
      <c r="BU54" s="69" t="s">
        <v>73</v>
      </c>
      <c r="BV54" s="68" t="s">
        <v>74</v>
      </c>
      <c r="BW54" s="68" t="s">
        <v>5</v>
      </c>
      <c r="BX54" s="68" t="s">
        <v>75</v>
      </c>
      <c r="CL54" s="68" t="s">
        <v>19</v>
      </c>
    </row>
    <row r="55" spans="1:91" s="6" customFormat="1" ht="16.5" customHeight="1">
      <c r="A55" s="70" t="s">
        <v>76</v>
      </c>
      <c r="B55" s="71"/>
      <c r="C55" s="72"/>
      <c r="D55" s="250" t="s">
        <v>77</v>
      </c>
      <c r="E55" s="250"/>
      <c r="F55" s="250"/>
      <c r="G55" s="250"/>
      <c r="H55" s="250"/>
      <c r="I55" s="73"/>
      <c r="J55" s="250" t="s">
        <v>78</v>
      </c>
      <c r="K55" s="250"/>
      <c r="L55" s="250"/>
      <c r="M55" s="250"/>
      <c r="N55" s="250"/>
      <c r="O55" s="250"/>
      <c r="P55" s="250"/>
      <c r="Q55" s="250"/>
      <c r="R55" s="250"/>
      <c r="S55" s="250"/>
      <c r="T55" s="250"/>
      <c r="U55" s="250"/>
      <c r="V55" s="250"/>
      <c r="W55" s="250"/>
      <c r="X55" s="250"/>
      <c r="Y55" s="250"/>
      <c r="Z55" s="250"/>
      <c r="AA55" s="250"/>
      <c r="AB55" s="250"/>
      <c r="AC55" s="250"/>
      <c r="AD55" s="250"/>
      <c r="AE55" s="250"/>
      <c r="AF55" s="250"/>
      <c r="AG55" s="248">
        <f>'VC19-R - Cesta VC19-R'!J30</f>
        <v>0</v>
      </c>
      <c r="AH55" s="249"/>
      <c r="AI55" s="249"/>
      <c r="AJ55" s="249"/>
      <c r="AK55" s="249"/>
      <c r="AL55" s="249"/>
      <c r="AM55" s="249"/>
      <c r="AN55" s="248">
        <f>SUM(AG55,AT55)</f>
        <v>0</v>
      </c>
      <c r="AO55" s="249"/>
      <c r="AP55" s="249"/>
      <c r="AQ55" s="74" t="s">
        <v>79</v>
      </c>
      <c r="AR55" s="71"/>
      <c r="AS55" s="75">
        <v>0</v>
      </c>
      <c r="AT55" s="76">
        <f>ROUND(SUM(AV55:AW55),2)</f>
        <v>0</v>
      </c>
      <c r="AU55" s="77">
        <f>'VC19-R - Cesta VC19-R'!P88</f>
        <v>0</v>
      </c>
      <c r="AV55" s="76">
        <f>'VC19-R - Cesta VC19-R'!J33</f>
        <v>0</v>
      </c>
      <c r="AW55" s="76">
        <f>'VC19-R - Cesta VC19-R'!J34</f>
        <v>0</v>
      </c>
      <c r="AX55" s="76">
        <f>'VC19-R - Cesta VC19-R'!J35</f>
        <v>0</v>
      </c>
      <c r="AY55" s="76">
        <f>'VC19-R - Cesta VC19-R'!J36</f>
        <v>0</v>
      </c>
      <c r="AZ55" s="76">
        <f>'VC19-R - Cesta VC19-R'!F33</f>
        <v>0</v>
      </c>
      <c r="BA55" s="76">
        <f>'VC19-R - Cesta VC19-R'!F34</f>
        <v>0</v>
      </c>
      <c r="BB55" s="76">
        <f>'VC19-R - Cesta VC19-R'!F35</f>
        <v>0</v>
      </c>
      <c r="BC55" s="76">
        <f>'VC19-R - Cesta VC19-R'!F36</f>
        <v>0</v>
      </c>
      <c r="BD55" s="78">
        <f>'VC19-R - Cesta VC19-R'!F37</f>
        <v>0</v>
      </c>
      <c r="BT55" s="79" t="s">
        <v>80</v>
      </c>
      <c r="BV55" s="79" t="s">
        <v>74</v>
      </c>
      <c r="BW55" s="79" t="s">
        <v>81</v>
      </c>
      <c r="BX55" s="79" t="s">
        <v>5</v>
      </c>
      <c r="CL55" s="79" t="s">
        <v>82</v>
      </c>
      <c r="CM55" s="79" t="s">
        <v>83</v>
      </c>
    </row>
    <row r="56" spans="1:91" s="1" customFormat="1" ht="30" customHeight="1">
      <c r="B56" s="31"/>
      <c r="AR56" s="31"/>
    </row>
    <row r="57" spans="1:91" s="1" customFormat="1" ht="6.95" customHeight="1"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31"/>
    </row>
  </sheetData>
  <sheetProtection algorithmName="SHA-512" hashValue="7PUlgdNgV0ADj1Yzmm+PH7pABo6OZEaQ4qXbPiYM5ltilW1LXzGzJbBtEYtXdh2WQQHGvz33BrIJZCHnUrBClA==" saltValue="D3q40eNspjdSdBHUxw5sDsbea6/N2Yd84n+5srSOPi36/4mUhFLqH1IfP13vexMicui7TfTsQFX8vXv6E3TLaQ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VC19-R - Cesta VC19-R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0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6" t="s">
        <v>81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2:46" ht="24.95" customHeight="1">
      <c r="B4" s="19"/>
      <c r="D4" s="20" t="s">
        <v>84</v>
      </c>
      <c r="L4" s="19"/>
      <c r="M4" s="80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53" t="str">
        <f>'Rekapitulace stavby'!K6</f>
        <v>Cesty VC12-R, VC15-R, VC19-R, VC20-R v k.ú. Sedlo u Číměře</v>
      </c>
      <c r="F7" s="254"/>
      <c r="G7" s="254"/>
      <c r="H7" s="254"/>
      <c r="L7" s="19"/>
    </row>
    <row r="8" spans="2:46" s="1" customFormat="1" ht="12" customHeight="1">
      <c r="B8" s="31"/>
      <c r="D8" s="26" t="s">
        <v>85</v>
      </c>
      <c r="L8" s="31"/>
    </row>
    <row r="9" spans="2:46" s="1" customFormat="1" ht="16.5" customHeight="1">
      <c r="B9" s="31"/>
      <c r="E9" s="235" t="s">
        <v>86</v>
      </c>
      <c r="F9" s="255"/>
      <c r="G9" s="255"/>
      <c r="H9" s="255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82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6. 9. 2021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19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19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29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56" t="str">
        <f>'Rekapitulace stavby'!E14</f>
        <v>Vyplň údaj</v>
      </c>
      <c r="F18" s="220"/>
      <c r="G18" s="220"/>
      <c r="H18" s="220"/>
      <c r="I18" s="26" t="s">
        <v>28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31</v>
      </c>
      <c r="I20" s="26" t="s">
        <v>26</v>
      </c>
      <c r="J20" s="24" t="s">
        <v>19</v>
      </c>
      <c r="L20" s="31"/>
    </row>
    <row r="21" spans="2:12" s="1" customFormat="1" ht="18" customHeight="1">
      <c r="B21" s="31"/>
      <c r="E21" s="24" t="s">
        <v>32</v>
      </c>
      <c r="I21" s="26" t="s">
        <v>28</v>
      </c>
      <c r="J21" s="24" t="s">
        <v>19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34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28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36</v>
      </c>
      <c r="L26" s="31"/>
    </row>
    <row r="27" spans="2:12" s="7" customFormat="1" ht="16.5" customHeight="1">
      <c r="B27" s="81"/>
      <c r="E27" s="224" t="s">
        <v>19</v>
      </c>
      <c r="F27" s="224"/>
      <c r="G27" s="224"/>
      <c r="H27" s="224"/>
      <c r="L27" s="81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2" t="s">
        <v>38</v>
      </c>
      <c r="J30" s="62">
        <f>ROUND(J88,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5" customHeight="1">
      <c r="B33" s="31"/>
      <c r="D33" s="51" t="s">
        <v>42</v>
      </c>
      <c r="E33" s="26" t="s">
        <v>43</v>
      </c>
      <c r="F33" s="83">
        <f>ROUND((SUM(BE88:BE401)),  2)</f>
        <v>0</v>
      </c>
      <c r="I33" s="84">
        <v>0.21</v>
      </c>
      <c r="J33" s="83">
        <f>ROUND(((SUM(BE88:BE401))*I33),  2)</f>
        <v>0</v>
      </c>
      <c r="L33" s="31"/>
    </row>
    <row r="34" spans="2:12" s="1" customFormat="1" ht="14.45" customHeight="1">
      <c r="B34" s="31"/>
      <c r="E34" s="26" t="s">
        <v>44</v>
      </c>
      <c r="F34" s="83">
        <f>ROUND((SUM(BF88:BF401)),  2)</f>
        <v>0</v>
      </c>
      <c r="I34" s="84">
        <v>0.12</v>
      </c>
      <c r="J34" s="83">
        <f>ROUND(((SUM(BF88:BF401))*I34),  2)</f>
        <v>0</v>
      </c>
      <c r="L34" s="31"/>
    </row>
    <row r="35" spans="2:12" s="1" customFormat="1" ht="14.45" hidden="1" customHeight="1">
      <c r="B35" s="31"/>
      <c r="E35" s="26" t="s">
        <v>45</v>
      </c>
      <c r="F35" s="83">
        <f>ROUND((SUM(BG88:BG401)),  2)</f>
        <v>0</v>
      </c>
      <c r="I35" s="84">
        <v>0.21</v>
      </c>
      <c r="J35" s="83">
        <f>0</f>
        <v>0</v>
      </c>
      <c r="L35" s="31"/>
    </row>
    <row r="36" spans="2:12" s="1" customFormat="1" ht="14.45" hidden="1" customHeight="1">
      <c r="B36" s="31"/>
      <c r="E36" s="26" t="s">
        <v>46</v>
      </c>
      <c r="F36" s="83">
        <f>ROUND((SUM(BH88:BH401)),  2)</f>
        <v>0</v>
      </c>
      <c r="I36" s="84">
        <v>0.12</v>
      </c>
      <c r="J36" s="83">
        <f>0</f>
        <v>0</v>
      </c>
      <c r="L36" s="31"/>
    </row>
    <row r="37" spans="2:12" s="1" customFormat="1" ht="14.45" hidden="1" customHeight="1">
      <c r="B37" s="31"/>
      <c r="E37" s="26" t="s">
        <v>47</v>
      </c>
      <c r="F37" s="83">
        <f>ROUND((SUM(BI88:BI401)),  2)</f>
        <v>0</v>
      </c>
      <c r="I37" s="84">
        <v>0</v>
      </c>
      <c r="J37" s="83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5"/>
      <c r="D39" s="86" t="s">
        <v>48</v>
      </c>
      <c r="E39" s="53"/>
      <c r="F39" s="53"/>
      <c r="G39" s="87" t="s">
        <v>49</v>
      </c>
      <c r="H39" s="88" t="s">
        <v>50</v>
      </c>
      <c r="I39" s="53"/>
      <c r="J39" s="89">
        <f>SUM(J30:J37)</f>
        <v>0</v>
      </c>
      <c r="K39" s="90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87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253" t="str">
        <f>E7</f>
        <v>Cesty VC12-R, VC15-R, VC19-R, VC20-R v k.ú. Sedlo u Číměře</v>
      </c>
      <c r="F48" s="254"/>
      <c r="G48" s="254"/>
      <c r="H48" s="254"/>
      <c r="L48" s="31"/>
    </row>
    <row r="49" spans="2:47" s="1" customFormat="1" ht="12" customHeight="1">
      <c r="B49" s="31"/>
      <c r="C49" s="26" t="s">
        <v>85</v>
      </c>
      <c r="L49" s="31"/>
    </row>
    <row r="50" spans="2:47" s="1" customFormat="1" ht="16.5" customHeight="1">
      <c r="B50" s="31"/>
      <c r="E50" s="235" t="str">
        <f>E9</f>
        <v>VC19-R - Cesta VC19-R</v>
      </c>
      <c r="F50" s="255"/>
      <c r="G50" s="255"/>
      <c r="H50" s="255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k.ú. Sedlo u Číměře</v>
      </c>
      <c r="I52" s="26" t="s">
        <v>23</v>
      </c>
      <c r="J52" s="48" t="str">
        <f>IF(J12="","",J12)</f>
        <v>6. 9. 2021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>Česká republika – SPÚ, Pobočka J. Hradec</v>
      </c>
      <c r="I54" s="26" t="s">
        <v>31</v>
      </c>
      <c r="J54" s="29" t="str">
        <f>E21</f>
        <v>P - atelier JH s.r.o.</v>
      </c>
      <c r="L54" s="31"/>
    </row>
    <row r="55" spans="2:47" s="1" customFormat="1" ht="15.2" customHeight="1">
      <c r="B55" s="31"/>
      <c r="C55" s="26" t="s">
        <v>29</v>
      </c>
      <c r="F55" s="24" t="str">
        <f>IF(E18="","",E18)</f>
        <v>Vyplň údaj</v>
      </c>
      <c r="I55" s="26" t="s">
        <v>34</v>
      </c>
      <c r="J55" s="29" t="str">
        <f>E24</f>
        <v xml:space="preserve"> 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1" t="s">
        <v>88</v>
      </c>
      <c r="D57" s="85"/>
      <c r="E57" s="85"/>
      <c r="F57" s="85"/>
      <c r="G57" s="85"/>
      <c r="H57" s="85"/>
      <c r="I57" s="85"/>
      <c r="J57" s="92" t="s">
        <v>89</v>
      </c>
      <c r="K57" s="85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3" t="s">
        <v>70</v>
      </c>
      <c r="J59" s="62">
        <f>J88</f>
        <v>0</v>
      </c>
      <c r="L59" s="31"/>
      <c r="AU59" s="16" t="s">
        <v>90</v>
      </c>
    </row>
    <row r="60" spans="2:47" s="8" customFormat="1" ht="24.95" customHeight="1">
      <c r="B60" s="94"/>
      <c r="D60" s="95" t="s">
        <v>91</v>
      </c>
      <c r="E60" s="96"/>
      <c r="F60" s="96"/>
      <c r="G60" s="96"/>
      <c r="H60" s="96"/>
      <c r="I60" s="96"/>
      <c r="J60" s="97">
        <f>J89</f>
        <v>0</v>
      </c>
      <c r="L60" s="94"/>
    </row>
    <row r="61" spans="2:47" s="9" customFormat="1" ht="19.899999999999999" customHeight="1">
      <c r="B61" s="98"/>
      <c r="D61" s="99" t="s">
        <v>92</v>
      </c>
      <c r="E61" s="100"/>
      <c r="F61" s="100"/>
      <c r="G61" s="100"/>
      <c r="H61" s="100"/>
      <c r="I61" s="100"/>
      <c r="J61" s="101">
        <f>J90</f>
        <v>0</v>
      </c>
      <c r="L61" s="98"/>
    </row>
    <row r="62" spans="2:47" s="9" customFormat="1" ht="19.899999999999999" customHeight="1">
      <c r="B62" s="98"/>
      <c r="D62" s="99" t="s">
        <v>93</v>
      </c>
      <c r="E62" s="100"/>
      <c r="F62" s="100"/>
      <c r="G62" s="100"/>
      <c r="H62" s="100"/>
      <c r="I62" s="100"/>
      <c r="J62" s="101">
        <f>J298</f>
        <v>0</v>
      </c>
      <c r="L62" s="98"/>
    </row>
    <row r="63" spans="2:47" s="9" customFormat="1" ht="19.899999999999999" customHeight="1">
      <c r="B63" s="98"/>
      <c r="D63" s="99" t="s">
        <v>94</v>
      </c>
      <c r="E63" s="100"/>
      <c r="F63" s="100"/>
      <c r="G63" s="100"/>
      <c r="H63" s="100"/>
      <c r="I63" s="100"/>
      <c r="J63" s="101">
        <f>J357</f>
        <v>0</v>
      </c>
      <c r="L63" s="98"/>
    </row>
    <row r="64" spans="2:47" s="9" customFormat="1" ht="19.899999999999999" customHeight="1">
      <c r="B64" s="98"/>
      <c r="D64" s="99" t="s">
        <v>95</v>
      </c>
      <c r="E64" s="100"/>
      <c r="F64" s="100"/>
      <c r="G64" s="100"/>
      <c r="H64" s="100"/>
      <c r="I64" s="100"/>
      <c r="J64" s="101">
        <f>J365</f>
        <v>0</v>
      </c>
      <c r="L64" s="98"/>
    </row>
    <row r="65" spans="2:12" s="8" customFormat="1" ht="24.95" customHeight="1">
      <c r="B65" s="94"/>
      <c r="D65" s="95" t="s">
        <v>96</v>
      </c>
      <c r="E65" s="96"/>
      <c r="F65" s="96"/>
      <c r="G65" s="96"/>
      <c r="H65" s="96"/>
      <c r="I65" s="96"/>
      <c r="J65" s="97">
        <f>J372</f>
        <v>0</v>
      </c>
      <c r="L65" s="94"/>
    </row>
    <row r="66" spans="2:12" s="9" customFormat="1" ht="19.899999999999999" customHeight="1">
      <c r="B66" s="98"/>
      <c r="D66" s="99" t="s">
        <v>97</v>
      </c>
      <c r="E66" s="100"/>
      <c r="F66" s="100"/>
      <c r="G66" s="100"/>
      <c r="H66" s="100"/>
      <c r="I66" s="100"/>
      <c r="J66" s="101">
        <f>J373</f>
        <v>0</v>
      </c>
      <c r="L66" s="98"/>
    </row>
    <row r="67" spans="2:12" s="9" customFormat="1" ht="19.899999999999999" customHeight="1">
      <c r="B67" s="98"/>
      <c r="D67" s="99" t="s">
        <v>98</v>
      </c>
      <c r="E67" s="100"/>
      <c r="F67" s="100"/>
      <c r="G67" s="100"/>
      <c r="H67" s="100"/>
      <c r="I67" s="100"/>
      <c r="J67" s="101">
        <f>J381</f>
        <v>0</v>
      </c>
      <c r="L67" s="98"/>
    </row>
    <row r="68" spans="2:12" s="9" customFormat="1" ht="19.899999999999999" customHeight="1">
      <c r="B68" s="98"/>
      <c r="D68" s="99" t="s">
        <v>99</v>
      </c>
      <c r="E68" s="100"/>
      <c r="F68" s="100"/>
      <c r="G68" s="100"/>
      <c r="H68" s="100"/>
      <c r="I68" s="100"/>
      <c r="J68" s="101">
        <f>J389</f>
        <v>0</v>
      </c>
      <c r="L68" s="98"/>
    </row>
    <row r="69" spans="2:12" s="1" customFormat="1" ht="21.75" customHeight="1">
      <c r="B69" s="31"/>
      <c r="L69" s="31"/>
    </row>
    <row r="70" spans="2:12" s="1" customFormat="1" ht="6.95" customHeight="1"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31"/>
    </row>
    <row r="74" spans="2:12" s="1" customFormat="1" ht="6.95" customHeight="1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31"/>
    </row>
    <row r="75" spans="2:12" s="1" customFormat="1" ht="24.95" customHeight="1">
      <c r="B75" s="31"/>
      <c r="C75" s="20" t="s">
        <v>100</v>
      </c>
      <c r="L75" s="31"/>
    </row>
    <row r="76" spans="2:12" s="1" customFormat="1" ht="6.95" customHeight="1">
      <c r="B76" s="31"/>
      <c r="L76" s="31"/>
    </row>
    <row r="77" spans="2:12" s="1" customFormat="1" ht="12" customHeight="1">
      <c r="B77" s="31"/>
      <c r="C77" s="26" t="s">
        <v>16</v>
      </c>
      <c r="L77" s="31"/>
    </row>
    <row r="78" spans="2:12" s="1" customFormat="1" ht="16.5" customHeight="1">
      <c r="B78" s="31"/>
      <c r="E78" s="253" t="str">
        <f>E7</f>
        <v>Cesty VC12-R, VC15-R, VC19-R, VC20-R v k.ú. Sedlo u Číměře</v>
      </c>
      <c r="F78" s="254"/>
      <c r="G78" s="254"/>
      <c r="H78" s="254"/>
      <c r="L78" s="31"/>
    </row>
    <row r="79" spans="2:12" s="1" customFormat="1" ht="12" customHeight="1">
      <c r="B79" s="31"/>
      <c r="C79" s="26" t="s">
        <v>85</v>
      </c>
      <c r="L79" s="31"/>
    </row>
    <row r="80" spans="2:12" s="1" customFormat="1" ht="16.5" customHeight="1">
      <c r="B80" s="31"/>
      <c r="E80" s="235" t="str">
        <f>E9</f>
        <v>VC19-R - Cesta VC19-R</v>
      </c>
      <c r="F80" s="255"/>
      <c r="G80" s="255"/>
      <c r="H80" s="255"/>
      <c r="L80" s="31"/>
    </row>
    <row r="81" spans="2:65" s="1" customFormat="1" ht="6.95" customHeight="1">
      <c r="B81" s="31"/>
      <c r="L81" s="31"/>
    </row>
    <row r="82" spans="2:65" s="1" customFormat="1" ht="12" customHeight="1">
      <c r="B82" s="31"/>
      <c r="C82" s="26" t="s">
        <v>21</v>
      </c>
      <c r="F82" s="24" t="str">
        <f>F12</f>
        <v>k.ú. Sedlo u Číměře</v>
      </c>
      <c r="I82" s="26" t="s">
        <v>23</v>
      </c>
      <c r="J82" s="48" t="str">
        <f>IF(J12="","",J12)</f>
        <v>6. 9. 2021</v>
      </c>
      <c r="L82" s="31"/>
    </row>
    <row r="83" spans="2:65" s="1" customFormat="1" ht="6.95" customHeight="1">
      <c r="B83" s="31"/>
      <c r="L83" s="31"/>
    </row>
    <row r="84" spans="2:65" s="1" customFormat="1" ht="15.2" customHeight="1">
      <c r="B84" s="31"/>
      <c r="C84" s="26" t="s">
        <v>25</v>
      </c>
      <c r="F84" s="24" t="str">
        <f>E15</f>
        <v>Česká republika – SPÚ, Pobočka J. Hradec</v>
      </c>
      <c r="I84" s="26" t="s">
        <v>31</v>
      </c>
      <c r="J84" s="29" t="str">
        <f>E21</f>
        <v>P - atelier JH s.r.o.</v>
      </c>
      <c r="L84" s="31"/>
    </row>
    <row r="85" spans="2:65" s="1" customFormat="1" ht="15.2" customHeight="1">
      <c r="B85" s="31"/>
      <c r="C85" s="26" t="s">
        <v>29</v>
      </c>
      <c r="F85" s="24" t="str">
        <f>IF(E18="","",E18)</f>
        <v>Vyplň údaj</v>
      </c>
      <c r="I85" s="26" t="s">
        <v>34</v>
      </c>
      <c r="J85" s="29" t="str">
        <f>E24</f>
        <v xml:space="preserve"> </v>
      </c>
      <c r="L85" s="31"/>
    </row>
    <row r="86" spans="2:65" s="1" customFormat="1" ht="10.35" customHeight="1">
      <c r="B86" s="31"/>
      <c r="L86" s="31"/>
    </row>
    <row r="87" spans="2:65" s="10" customFormat="1" ht="29.25" customHeight="1">
      <c r="B87" s="102"/>
      <c r="C87" s="103" t="s">
        <v>101</v>
      </c>
      <c r="D87" s="104" t="s">
        <v>57</v>
      </c>
      <c r="E87" s="104" t="s">
        <v>53</v>
      </c>
      <c r="F87" s="104" t="s">
        <v>54</v>
      </c>
      <c r="G87" s="104" t="s">
        <v>102</v>
      </c>
      <c r="H87" s="104" t="s">
        <v>103</v>
      </c>
      <c r="I87" s="104" t="s">
        <v>104</v>
      </c>
      <c r="J87" s="104" t="s">
        <v>89</v>
      </c>
      <c r="K87" s="105" t="s">
        <v>105</v>
      </c>
      <c r="L87" s="102"/>
      <c r="M87" s="55" t="s">
        <v>19</v>
      </c>
      <c r="N87" s="56" t="s">
        <v>42</v>
      </c>
      <c r="O87" s="56" t="s">
        <v>106</v>
      </c>
      <c r="P87" s="56" t="s">
        <v>107</v>
      </c>
      <c r="Q87" s="56" t="s">
        <v>108</v>
      </c>
      <c r="R87" s="56" t="s">
        <v>109</v>
      </c>
      <c r="S87" s="56" t="s">
        <v>110</v>
      </c>
      <c r="T87" s="57" t="s">
        <v>111</v>
      </c>
    </row>
    <row r="88" spans="2:65" s="1" customFormat="1" ht="22.9" customHeight="1">
      <c r="B88" s="31"/>
      <c r="C88" s="60" t="s">
        <v>112</v>
      </c>
      <c r="J88" s="106">
        <f>BK88</f>
        <v>0</v>
      </c>
      <c r="L88" s="31"/>
      <c r="M88" s="58"/>
      <c r="N88" s="49"/>
      <c r="O88" s="49"/>
      <c r="P88" s="107">
        <f>P89+P372</f>
        <v>0</v>
      </c>
      <c r="Q88" s="49"/>
      <c r="R88" s="107">
        <f>R89+R372</f>
        <v>122.36945330000002</v>
      </c>
      <c r="S88" s="49"/>
      <c r="T88" s="108">
        <f>T89+T372</f>
        <v>0</v>
      </c>
      <c r="AT88" s="16" t="s">
        <v>71</v>
      </c>
      <c r="AU88" s="16" t="s">
        <v>90</v>
      </c>
      <c r="BK88" s="109">
        <f>BK89+BK372</f>
        <v>0</v>
      </c>
    </row>
    <row r="89" spans="2:65" s="11" customFormat="1" ht="25.9" customHeight="1">
      <c r="B89" s="110"/>
      <c r="D89" s="111" t="s">
        <v>71</v>
      </c>
      <c r="E89" s="112" t="s">
        <v>113</v>
      </c>
      <c r="F89" s="112" t="s">
        <v>114</v>
      </c>
      <c r="I89" s="113"/>
      <c r="J89" s="114">
        <f>BK89</f>
        <v>0</v>
      </c>
      <c r="L89" s="110"/>
      <c r="M89" s="115"/>
      <c r="P89" s="116">
        <f>P90+P298+P357+P365</f>
        <v>0</v>
      </c>
      <c r="R89" s="116">
        <f>R90+R298+R357+R365</f>
        <v>122.36945330000002</v>
      </c>
      <c r="T89" s="117">
        <f>T90+T298+T357+T365</f>
        <v>0</v>
      </c>
      <c r="AR89" s="111" t="s">
        <v>80</v>
      </c>
      <c r="AT89" s="118" t="s">
        <v>71</v>
      </c>
      <c r="AU89" s="118" t="s">
        <v>72</v>
      </c>
      <c r="AY89" s="111" t="s">
        <v>115</v>
      </c>
      <c r="BK89" s="119">
        <f>BK90+BK298+BK357+BK365</f>
        <v>0</v>
      </c>
    </row>
    <row r="90" spans="2:65" s="11" customFormat="1" ht="22.9" customHeight="1">
      <c r="B90" s="110"/>
      <c r="D90" s="111" t="s">
        <v>71</v>
      </c>
      <c r="E90" s="120" t="s">
        <v>80</v>
      </c>
      <c r="F90" s="120" t="s">
        <v>116</v>
      </c>
      <c r="I90" s="113"/>
      <c r="J90" s="121">
        <f>BK90</f>
        <v>0</v>
      </c>
      <c r="L90" s="110"/>
      <c r="M90" s="115"/>
      <c r="P90" s="116">
        <f>SUM(P91:P297)</f>
        <v>0</v>
      </c>
      <c r="R90" s="116">
        <f>SUM(R91:R297)</f>
        <v>4.9664229999999989</v>
      </c>
      <c r="T90" s="117">
        <f>SUM(T91:T297)</f>
        <v>0</v>
      </c>
      <c r="AR90" s="111" t="s">
        <v>80</v>
      </c>
      <c r="AT90" s="118" t="s">
        <v>71</v>
      </c>
      <c r="AU90" s="118" t="s">
        <v>80</v>
      </c>
      <c r="AY90" s="111" t="s">
        <v>115</v>
      </c>
      <c r="BK90" s="119">
        <f>SUM(BK91:BK297)</f>
        <v>0</v>
      </c>
    </row>
    <row r="91" spans="2:65" s="1" customFormat="1" ht="24.2" customHeight="1">
      <c r="B91" s="31"/>
      <c r="C91" s="122" t="s">
        <v>80</v>
      </c>
      <c r="D91" s="122" t="s">
        <v>117</v>
      </c>
      <c r="E91" s="123" t="s">
        <v>118</v>
      </c>
      <c r="F91" s="124" t="s">
        <v>119</v>
      </c>
      <c r="G91" s="125" t="s">
        <v>120</v>
      </c>
      <c r="H91" s="126">
        <v>934.5</v>
      </c>
      <c r="I91" s="127"/>
      <c r="J91" s="128">
        <f>ROUND(I91*H91,2)</f>
        <v>0</v>
      </c>
      <c r="K91" s="124" t="s">
        <v>121</v>
      </c>
      <c r="L91" s="31"/>
      <c r="M91" s="129" t="s">
        <v>19</v>
      </c>
      <c r="N91" s="130" t="s">
        <v>43</v>
      </c>
      <c r="P91" s="131">
        <f>O91*H91</f>
        <v>0</v>
      </c>
      <c r="Q91" s="131">
        <v>0</v>
      </c>
      <c r="R91" s="131">
        <f>Q91*H91</f>
        <v>0</v>
      </c>
      <c r="S91" s="131">
        <v>0</v>
      </c>
      <c r="T91" s="132">
        <f>S91*H91</f>
        <v>0</v>
      </c>
      <c r="AR91" s="133" t="s">
        <v>122</v>
      </c>
      <c r="AT91" s="133" t="s">
        <v>117</v>
      </c>
      <c r="AU91" s="133" t="s">
        <v>83</v>
      </c>
      <c r="AY91" s="16" t="s">
        <v>115</v>
      </c>
      <c r="BE91" s="134">
        <f>IF(N91="základní",J91,0)</f>
        <v>0</v>
      </c>
      <c r="BF91" s="134">
        <f>IF(N91="snížená",J91,0)</f>
        <v>0</v>
      </c>
      <c r="BG91" s="134">
        <f>IF(N91="zákl. přenesená",J91,0)</f>
        <v>0</v>
      </c>
      <c r="BH91" s="134">
        <f>IF(N91="sníž. přenesená",J91,0)</f>
        <v>0</v>
      </c>
      <c r="BI91" s="134">
        <f>IF(N91="nulová",J91,0)</f>
        <v>0</v>
      </c>
      <c r="BJ91" s="16" t="s">
        <v>80</v>
      </c>
      <c r="BK91" s="134">
        <f>ROUND(I91*H91,2)</f>
        <v>0</v>
      </c>
      <c r="BL91" s="16" t="s">
        <v>122</v>
      </c>
      <c r="BM91" s="133" t="s">
        <v>123</v>
      </c>
    </row>
    <row r="92" spans="2:65" s="1" customFormat="1">
      <c r="B92" s="31"/>
      <c r="D92" s="135" t="s">
        <v>124</v>
      </c>
      <c r="F92" s="136" t="s">
        <v>125</v>
      </c>
      <c r="I92" s="137"/>
      <c r="L92" s="31"/>
      <c r="M92" s="138"/>
      <c r="T92" s="52"/>
      <c r="AT92" s="16" t="s">
        <v>124</v>
      </c>
      <c r="AU92" s="16" t="s">
        <v>83</v>
      </c>
    </row>
    <row r="93" spans="2:65" s="1" customFormat="1">
      <c r="B93" s="31"/>
      <c r="D93" s="139" t="s">
        <v>126</v>
      </c>
      <c r="F93" s="140" t="s">
        <v>127</v>
      </c>
      <c r="I93" s="137"/>
      <c r="L93" s="31"/>
      <c r="M93" s="138"/>
      <c r="T93" s="52"/>
      <c r="AT93" s="16" t="s">
        <v>126</v>
      </c>
      <c r="AU93" s="16" t="s">
        <v>83</v>
      </c>
    </row>
    <row r="94" spans="2:65" s="12" customFormat="1">
      <c r="B94" s="141"/>
      <c r="D94" s="135" t="s">
        <v>128</v>
      </c>
      <c r="E94" s="142" t="s">
        <v>19</v>
      </c>
      <c r="F94" s="143" t="s">
        <v>129</v>
      </c>
      <c r="H94" s="142" t="s">
        <v>19</v>
      </c>
      <c r="I94" s="144"/>
      <c r="L94" s="141"/>
      <c r="M94" s="145"/>
      <c r="T94" s="146"/>
      <c r="AT94" s="142" t="s">
        <v>128</v>
      </c>
      <c r="AU94" s="142" t="s">
        <v>83</v>
      </c>
      <c r="AV94" s="12" t="s">
        <v>80</v>
      </c>
      <c r="AW94" s="12" t="s">
        <v>33</v>
      </c>
      <c r="AX94" s="12" t="s">
        <v>72</v>
      </c>
      <c r="AY94" s="142" t="s">
        <v>115</v>
      </c>
    </row>
    <row r="95" spans="2:65" s="13" customFormat="1">
      <c r="B95" s="147"/>
      <c r="D95" s="135" t="s">
        <v>128</v>
      </c>
      <c r="E95" s="148" t="s">
        <v>19</v>
      </c>
      <c r="F95" s="149" t="s">
        <v>130</v>
      </c>
      <c r="H95" s="150">
        <v>934.5</v>
      </c>
      <c r="I95" s="151"/>
      <c r="L95" s="147"/>
      <c r="M95" s="152"/>
      <c r="T95" s="153"/>
      <c r="AT95" s="148" t="s">
        <v>128</v>
      </c>
      <c r="AU95" s="148" t="s">
        <v>83</v>
      </c>
      <c r="AV95" s="13" t="s">
        <v>83</v>
      </c>
      <c r="AW95" s="13" t="s">
        <v>33</v>
      </c>
      <c r="AX95" s="13" t="s">
        <v>72</v>
      </c>
      <c r="AY95" s="148" t="s">
        <v>115</v>
      </c>
    </row>
    <row r="96" spans="2:65" s="1" customFormat="1" ht="16.5" customHeight="1">
      <c r="B96" s="31"/>
      <c r="C96" s="122" t="s">
        <v>83</v>
      </c>
      <c r="D96" s="122" t="s">
        <v>117</v>
      </c>
      <c r="E96" s="123" t="s">
        <v>131</v>
      </c>
      <c r="F96" s="124" t="s">
        <v>132</v>
      </c>
      <c r="G96" s="125" t="s">
        <v>120</v>
      </c>
      <c r="H96" s="126">
        <v>934.5</v>
      </c>
      <c r="I96" s="127"/>
      <c r="J96" s="128">
        <f>ROUND(I96*H96,2)</f>
        <v>0</v>
      </c>
      <c r="K96" s="124" t="s">
        <v>121</v>
      </c>
      <c r="L96" s="31"/>
      <c r="M96" s="129" t="s">
        <v>19</v>
      </c>
      <c r="N96" s="130" t="s">
        <v>43</v>
      </c>
      <c r="P96" s="131">
        <f>O96*H96</f>
        <v>0</v>
      </c>
      <c r="Q96" s="131">
        <v>3.0000000000000001E-5</v>
      </c>
      <c r="R96" s="131">
        <f>Q96*H96</f>
        <v>2.8035000000000001E-2</v>
      </c>
      <c r="S96" s="131">
        <v>0</v>
      </c>
      <c r="T96" s="132">
        <f>S96*H96</f>
        <v>0</v>
      </c>
      <c r="AR96" s="133" t="s">
        <v>122</v>
      </c>
      <c r="AT96" s="133" t="s">
        <v>117</v>
      </c>
      <c r="AU96" s="133" t="s">
        <v>83</v>
      </c>
      <c r="AY96" s="16" t="s">
        <v>115</v>
      </c>
      <c r="BE96" s="134">
        <f>IF(N96="základní",J96,0)</f>
        <v>0</v>
      </c>
      <c r="BF96" s="134">
        <f>IF(N96="snížená",J96,0)</f>
        <v>0</v>
      </c>
      <c r="BG96" s="134">
        <f>IF(N96="zákl. přenesená",J96,0)</f>
        <v>0</v>
      </c>
      <c r="BH96" s="134">
        <f>IF(N96="sníž. přenesená",J96,0)</f>
        <v>0</v>
      </c>
      <c r="BI96" s="134">
        <f>IF(N96="nulová",J96,0)</f>
        <v>0</v>
      </c>
      <c r="BJ96" s="16" t="s">
        <v>80</v>
      </c>
      <c r="BK96" s="134">
        <f>ROUND(I96*H96,2)</f>
        <v>0</v>
      </c>
      <c r="BL96" s="16" t="s">
        <v>122</v>
      </c>
      <c r="BM96" s="133" t="s">
        <v>133</v>
      </c>
    </row>
    <row r="97" spans="2:65" s="1" customFormat="1">
      <c r="B97" s="31"/>
      <c r="D97" s="135" t="s">
        <v>124</v>
      </c>
      <c r="F97" s="136" t="s">
        <v>134</v>
      </c>
      <c r="I97" s="137"/>
      <c r="L97" s="31"/>
      <c r="M97" s="138"/>
      <c r="T97" s="52"/>
      <c r="AT97" s="16" t="s">
        <v>124</v>
      </c>
      <c r="AU97" s="16" t="s">
        <v>83</v>
      </c>
    </row>
    <row r="98" spans="2:65" s="1" customFormat="1">
      <c r="B98" s="31"/>
      <c r="D98" s="139" t="s">
        <v>126</v>
      </c>
      <c r="F98" s="140" t="s">
        <v>135</v>
      </c>
      <c r="I98" s="137"/>
      <c r="L98" s="31"/>
      <c r="M98" s="138"/>
      <c r="T98" s="52"/>
      <c r="AT98" s="16" t="s">
        <v>126</v>
      </c>
      <c r="AU98" s="16" t="s">
        <v>83</v>
      </c>
    </row>
    <row r="99" spans="2:65" s="1" customFormat="1">
      <c r="B99" s="31"/>
      <c r="D99" s="135" t="s">
        <v>136</v>
      </c>
      <c r="F99" s="154" t="s">
        <v>137</v>
      </c>
      <c r="I99" s="137"/>
      <c r="L99" s="31"/>
      <c r="M99" s="138"/>
      <c r="T99" s="52"/>
      <c r="AT99" s="16" t="s">
        <v>136</v>
      </c>
      <c r="AU99" s="16" t="s">
        <v>83</v>
      </c>
    </row>
    <row r="100" spans="2:65" s="1" customFormat="1" ht="16.5" customHeight="1">
      <c r="B100" s="31"/>
      <c r="C100" s="122" t="s">
        <v>138</v>
      </c>
      <c r="D100" s="122" t="s">
        <v>117</v>
      </c>
      <c r="E100" s="123" t="s">
        <v>139</v>
      </c>
      <c r="F100" s="124" t="s">
        <v>140</v>
      </c>
      <c r="G100" s="125" t="s">
        <v>141</v>
      </c>
      <c r="H100" s="126">
        <v>29</v>
      </c>
      <c r="I100" s="127"/>
      <c r="J100" s="128">
        <f>ROUND(I100*H100,2)</f>
        <v>0</v>
      </c>
      <c r="K100" s="124" t="s">
        <v>121</v>
      </c>
      <c r="L100" s="31"/>
      <c r="M100" s="129" t="s">
        <v>19</v>
      </c>
      <c r="N100" s="130" t="s">
        <v>43</v>
      </c>
      <c r="P100" s="131">
        <f>O100*H100</f>
        <v>0</v>
      </c>
      <c r="Q100" s="131">
        <v>0</v>
      </c>
      <c r="R100" s="131">
        <f>Q100*H100</f>
        <v>0</v>
      </c>
      <c r="S100" s="131">
        <v>0</v>
      </c>
      <c r="T100" s="132">
        <f>S100*H100</f>
        <v>0</v>
      </c>
      <c r="AR100" s="133" t="s">
        <v>122</v>
      </c>
      <c r="AT100" s="133" t="s">
        <v>117</v>
      </c>
      <c r="AU100" s="133" t="s">
        <v>83</v>
      </c>
      <c r="AY100" s="16" t="s">
        <v>115</v>
      </c>
      <c r="BE100" s="134">
        <f>IF(N100="základní",J100,0)</f>
        <v>0</v>
      </c>
      <c r="BF100" s="134">
        <f>IF(N100="snížená",J100,0)</f>
        <v>0</v>
      </c>
      <c r="BG100" s="134">
        <f>IF(N100="zákl. přenesená",J100,0)</f>
        <v>0</v>
      </c>
      <c r="BH100" s="134">
        <f>IF(N100="sníž. přenesená",J100,0)</f>
        <v>0</v>
      </c>
      <c r="BI100" s="134">
        <f>IF(N100="nulová",J100,0)</f>
        <v>0</v>
      </c>
      <c r="BJ100" s="16" t="s">
        <v>80</v>
      </c>
      <c r="BK100" s="134">
        <f>ROUND(I100*H100,2)</f>
        <v>0</v>
      </c>
      <c r="BL100" s="16" t="s">
        <v>122</v>
      </c>
      <c r="BM100" s="133" t="s">
        <v>142</v>
      </c>
    </row>
    <row r="101" spans="2:65" s="1" customFormat="1">
      <c r="B101" s="31"/>
      <c r="D101" s="135" t="s">
        <v>124</v>
      </c>
      <c r="F101" s="136" t="s">
        <v>143</v>
      </c>
      <c r="I101" s="137"/>
      <c r="L101" s="31"/>
      <c r="M101" s="138"/>
      <c r="T101" s="52"/>
      <c r="AT101" s="16" t="s">
        <v>124</v>
      </c>
      <c r="AU101" s="16" t="s">
        <v>83</v>
      </c>
    </row>
    <row r="102" spans="2:65" s="1" customFormat="1">
      <c r="B102" s="31"/>
      <c r="D102" s="139" t="s">
        <v>126</v>
      </c>
      <c r="F102" s="140" t="s">
        <v>144</v>
      </c>
      <c r="I102" s="137"/>
      <c r="L102" s="31"/>
      <c r="M102" s="138"/>
      <c r="T102" s="52"/>
      <c r="AT102" s="16" t="s">
        <v>126</v>
      </c>
      <c r="AU102" s="16" t="s">
        <v>83</v>
      </c>
    </row>
    <row r="103" spans="2:65" s="1" customFormat="1">
      <c r="B103" s="31"/>
      <c r="D103" s="135" t="s">
        <v>136</v>
      </c>
      <c r="F103" s="154" t="s">
        <v>137</v>
      </c>
      <c r="I103" s="137"/>
      <c r="L103" s="31"/>
      <c r="M103" s="138"/>
      <c r="T103" s="52"/>
      <c r="AT103" s="16" t="s">
        <v>136</v>
      </c>
      <c r="AU103" s="16" t="s">
        <v>83</v>
      </c>
    </row>
    <row r="104" spans="2:65" s="1" customFormat="1" ht="16.5" customHeight="1">
      <c r="B104" s="31"/>
      <c r="C104" s="122" t="s">
        <v>122</v>
      </c>
      <c r="D104" s="122" t="s">
        <v>117</v>
      </c>
      <c r="E104" s="123" t="s">
        <v>145</v>
      </c>
      <c r="F104" s="124" t="s">
        <v>146</v>
      </c>
      <c r="G104" s="125" t="s">
        <v>141</v>
      </c>
      <c r="H104" s="126">
        <v>1</v>
      </c>
      <c r="I104" s="127"/>
      <c r="J104" s="128">
        <f>ROUND(I104*H104,2)</f>
        <v>0</v>
      </c>
      <c r="K104" s="124" t="s">
        <v>121</v>
      </c>
      <c r="L104" s="31"/>
      <c r="M104" s="129" t="s">
        <v>19</v>
      </c>
      <c r="N104" s="130" t="s">
        <v>43</v>
      </c>
      <c r="P104" s="131">
        <f>O104*H104</f>
        <v>0</v>
      </c>
      <c r="Q104" s="131">
        <v>9.0000000000000006E-5</v>
      </c>
      <c r="R104" s="131">
        <f>Q104*H104</f>
        <v>9.0000000000000006E-5</v>
      </c>
      <c r="S104" s="131">
        <v>0</v>
      </c>
      <c r="T104" s="132">
        <f>S104*H104</f>
        <v>0</v>
      </c>
      <c r="AR104" s="133" t="s">
        <v>122</v>
      </c>
      <c r="AT104" s="133" t="s">
        <v>117</v>
      </c>
      <c r="AU104" s="133" t="s">
        <v>83</v>
      </c>
      <c r="AY104" s="16" t="s">
        <v>115</v>
      </c>
      <c r="BE104" s="134">
        <f>IF(N104="základní",J104,0)</f>
        <v>0</v>
      </c>
      <c r="BF104" s="134">
        <f>IF(N104="snížená",J104,0)</f>
        <v>0</v>
      </c>
      <c r="BG104" s="134">
        <f>IF(N104="zákl. přenesená",J104,0)</f>
        <v>0</v>
      </c>
      <c r="BH104" s="134">
        <f>IF(N104="sníž. přenesená",J104,0)</f>
        <v>0</v>
      </c>
      <c r="BI104" s="134">
        <f>IF(N104="nulová",J104,0)</f>
        <v>0</v>
      </c>
      <c r="BJ104" s="16" t="s">
        <v>80</v>
      </c>
      <c r="BK104" s="134">
        <f>ROUND(I104*H104,2)</f>
        <v>0</v>
      </c>
      <c r="BL104" s="16" t="s">
        <v>122</v>
      </c>
      <c r="BM104" s="133" t="s">
        <v>147</v>
      </c>
    </row>
    <row r="105" spans="2:65" s="1" customFormat="1">
      <c r="B105" s="31"/>
      <c r="D105" s="135" t="s">
        <v>124</v>
      </c>
      <c r="F105" s="136" t="s">
        <v>148</v>
      </c>
      <c r="I105" s="137"/>
      <c r="L105" s="31"/>
      <c r="M105" s="138"/>
      <c r="T105" s="52"/>
      <c r="AT105" s="16" t="s">
        <v>124</v>
      </c>
      <c r="AU105" s="16" t="s">
        <v>83</v>
      </c>
    </row>
    <row r="106" spans="2:65" s="1" customFormat="1">
      <c r="B106" s="31"/>
      <c r="D106" s="139" t="s">
        <v>126</v>
      </c>
      <c r="F106" s="140" t="s">
        <v>149</v>
      </c>
      <c r="I106" s="137"/>
      <c r="L106" s="31"/>
      <c r="M106" s="138"/>
      <c r="T106" s="52"/>
      <c r="AT106" s="16" t="s">
        <v>126</v>
      </c>
      <c r="AU106" s="16" t="s">
        <v>83</v>
      </c>
    </row>
    <row r="107" spans="2:65" s="1" customFormat="1">
      <c r="B107" s="31"/>
      <c r="D107" s="135" t="s">
        <v>136</v>
      </c>
      <c r="F107" s="154" t="s">
        <v>137</v>
      </c>
      <c r="I107" s="137"/>
      <c r="L107" s="31"/>
      <c r="M107" s="138"/>
      <c r="T107" s="52"/>
      <c r="AT107" s="16" t="s">
        <v>136</v>
      </c>
      <c r="AU107" s="16" t="s">
        <v>83</v>
      </c>
    </row>
    <row r="108" spans="2:65" s="1" customFormat="1" ht="16.5" customHeight="1">
      <c r="B108" s="31"/>
      <c r="C108" s="122" t="s">
        <v>150</v>
      </c>
      <c r="D108" s="122" t="s">
        <v>117</v>
      </c>
      <c r="E108" s="123" t="s">
        <v>151</v>
      </c>
      <c r="F108" s="124" t="s">
        <v>152</v>
      </c>
      <c r="G108" s="125" t="s">
        <v>141</v>
      </c>
      <c r="H108" s="126">
        <v>17</v>
      </c>
      <c r="I108" s="127"/>
      <c r="J108" s="128">
        <f>ROUND(I108*H108,2)</f>
        <v>0</v>
      </c>
      <c r="K108" s="124" t="s">
        <v>121</v>
      </c>
      <c r="L108" s="31"/>
      <c r="M108" s="129" t="s">
        <v>19</v>
      </c>
      <c r="N108" s="130" t="s">
        <v>43</v>
      </c>
      <c r="P108" s="131">
        <f>O108*H108</f>
        <v>0</v>
      </c>
      <c r="Q108" s="131">
        <v>1.8000000000000001E-4</v>
      </c>
      <c r="R108" s="131">
        <f>Q108*H108</f>
        <v>3.0600000000000002E-3</v>
      </c>
      <c r="S108" s="131">
        <v>0</v>
      </c>
      <c r="T108" s="132">
        <f>S108*H108</f>
        <v>0</v>
      </c>
      <c r="AR108" s="133" t="s">
        <v>122</v>
      </c>
      <c r="AT108" s="133" t="s">
        <v>117</v>
      </c>
      <c r="AU108" s="133" t="s">
        <v>83</v>
      </c>
      <c r="AY108" s="16" t="s">
        <v>115</v>
      </c>
      <c r="BE108" s="134">
        <f>IF(N108="základní",J108,0)</f>
        <v>0</v>
      </c>
      <c r="BF108" s="134">
        <f>IF(N108="snížená",J108,0)</f>
        <v>0</v>
      </c>
      <c r="BG108" s="134">
        <f>IF(N108="zákl. přenesená",J108,0)</f>
        <v>0</v>
      </c>
      <c r="BH108" s="134">
        <f>IF(N108="sníž. přenesená",J108,0)</f>
        <v>0</v>
      </c>
      <c r="BI108" s="134">
        <f>IF(N108="nulová",J108,0)</f>
        <v>0</v>
      </c>
      <c r="BJ108" s="16" t="s">
        <v>80</v>
      </c>
      <c r="BK108" s="134">
        <f>ROUND(I108*H108,2)</f>
        <v>0</v>
      </c>
      <c r="BL108" s="16" t="s">
        <v>122</v>
      </c>
      <c r="BM108" s="133" t="s">
        <v>153</v>
      </c>
    </row>
    <row r="109" spans="2:65" s="1" customFormat="1">
      <c r="B109" s="31"/>
      <c r="D109" s="135" t="s">
        <v>124</v>
      </c>
      <c r="F109" s="136" t="s">
        <v>154</v>
      </c>
      <c r="I109" s="137"/>
      <c r="L109" s="31"/>
      <c r="M109" s="138"/>
      <c r="T109" s="52"/>
      <c r="AT109" s="16" t="s">
        <v>124</v>
      </c>
      <c r="AU109" s="16" t="s">
        <v>83</v>
      </c>
    </row>
    <row r="110" spans="2:65" s="1" customFormat="1">
      <c r="B110" s="31"/>
      <c r="D110" s="139" t="s">
        <v>126</v>
      </c>
      <c r="F110" s="140" t="s">
        <v>155</v>
      </c>
      <c r="I110" s="137"/>
      <c r="L110" s="31"/>
      <c r="M110" s="138"/>
      <c r="T110" s="52"/>
      <c r="AT110" s="16" t="s">
        <v>126</v>
      </c>
      <c r="AU110" s="16" t="s">
        <v>83</v>
      </c>
    </row>
    <row r="111" spans="2:65" s="1" customFormat="1">
      <c r="B111" s="31"/>
      <c r="D111" s="135" t="s">
        <v>136</v>
      </c>
      <c r="F111" s="154" t="s">
        <v>137</v>
      </c>
      <c r="I111" s="137"/>
      <c r="L111" s="31"/>
      <c r="M111" s="138"/>
      <c r="T111" s="52"/>
      <c r="AT111" s="16" t="s">
        <v>136</v>
      </c>
      <c r="AU111" s="16" t="s">
        <v>83</v>
      </c>
    </row>
    <row r="112" spans="2:65" s="1" customFormat="1" ht="16.5" customHeight="1">
      <c r="B112" s="31"/>
      <c r="C112" s="122" t="s">
        <v>156</v>
      </c>
      <c r="D112" s="122" t="s">
        <v>117</v>
      </c>
      <c r="E112" s="123" t="s">
        <v>157</v>
      </c>
      <c r="F112" s="124" t="s">
        <v>158</v>
      </c>
      <c r="G112" s="125" t="s">
        <v>141</v>
      </c>
      <c r="H112" s="126">
        <v>11</v>
      </c>
      <c r="I112" s="127"/>
      <c r="J112" s="128">
        <f>ROUND(I112*H112,2)</f>
        <v>0</v>
      </c>
      <c r="K112" s="124" t="s">
        <v>121</v>
      </c>
      <c r="L112" s="31"/>
      <c r="M112" s="129" t="s">
        <v>19</v>
      </c>
      <c r="N112" s="130" t="s">
        <v>43</v>
      </c>
      <c r="P112" s="131">
        <f>O112*H112</f>
        <v>0</v>
      </c>
      <c r="Q112" s="131">
        <v>3.6000000000000002E-4</v>
      </c>
      <c r="R112" s="131">
        <f>Q112*H112</f>
        <v>3.96E-3</v>
      </c>
      <c r="S112" s="131">
        <v>0</v>
      </c>
      <c r="T112" s="132">
        <f>S112*H112</f>
        <v>0</v>
      </c>
      <c r="AR112" s="133" t="s">
        <v>122</v>
      </c>
      <c r="AT112" s="133" t="s">
        <v>117</v>
      </c>
      <c r="AU112" s="133" t="s">
        <v>83</v>
      </c>
      <c r="AY112" s="16" t="s">
        <v>115</v>
      </c>
      <c r="BE112" s="134">
        <f>IF(N112="základní",J112,0)</f>
        <v>0</v>
      </c>
      <c r="BF112" s="134">
        <f>IF(N112="snížená",J112,0)</f>
        <v>0</v>
      </c>
      <c r="BG112" s="134">
        <f>IF(N112="zákl. přenesená",J112,0)</f>
        <v>0</v>
      </c>
      <c r="BH112" s="134">
        <f>IF(N112="sníž. přenesená",J112,0)</f>
        <v>0</v>
      </c>
      <c r="BI112" s="134">
        <f>IF(N112="nulová",J112,0)</f>
        <v>0</v>
      </c>
      <c r="BJ112" s="16" t="s">
        <v>80</v>
      </c>
      <c r="BK112" s="134">
        <f>ROUND(I112*H112,2)</f>
        <v>0</v>
      </c>
      <c r="BL112" s="16" t="s">
        <v>122</v>
      </c>
      <c r="BM112" s="133" t="s">
        <v>159</v>
      </c>
    </row>
    <row r="113" spans="2:65" s="1" customFormat="1">
      <c r="B113" s="31"/>
      <c r="D113" s="135" t="s">
        <v>124</v>
      </c>
      <c r="F113" s="136" t="s">
        <v>160</v>
      </c>
      <c r="I113" s="137"/>
      <c r="L113" s="31"/>
      <c r="M113" s="138"/>
      <c r="T113" s="52"/>
      <c r="AT113" s="16" t="s">
        <v>124</v>
      </c>
      <c r="AU113" s="16" t="s">
        <v>83</v>
      </c>
    </row>
    <row r="114" spans="2:65" s="1" customFormat="1">
      <c r="B114" s="31"/>
      <c r="D114" s="139" t="s">
        <v>126</v>
      </c>
      <c r="F114" s="140" t="s">
        <v>161</v>
      </c>
      <c r="I114" s="137"/>
      <c r="L114" s="31"/>
      <c r="M114" s="138"/>
      <c r="T114" s="52"/>
      <c r="AT114" s="16" t="s">
        <v>126</v>
      </c>
      <c r="AU114" s="16" t="s">
        <v>83</v>
      </c>
    </row>
    <row r="115" spans="2:65" s="1" customFormat="1">
      <c r="B115" s="31"/>
      <c r="D115" s="135" t="s">
        <v>136</v>
      </c>
      <c r="F115" s="154" t="s">
        <v>137</v>
      </c>
      <c r="I115" s="137"/>
      <c r="L115" s="31"/>
      <c r="M115" s="138"/>
      <c r="T115" s="52"/>
      <c r="AT115" s="16" t="s">
        <v>136</v>
      </c>
      <c r="AU115" s="16" t="s">
        <v>83</v>
      </c>
    </row>
    <row r="116" spans="2:65" s="1" customFormat="1" ht="16.5" customHeight="1">
      <c r="B116" s="31"/>
      <c r="C116" s="122" t="s">
        <v>162</v>
      </c>
      <c r="D116" s="122" t="s">
        <v>117</v>
      </c>
      <c r="E116" s="123" t="s">
        <v>163</v>
      </c>
      <c r="F116" s="124" t="s">
        <v>164</v>
      </c>
      <c r="G116" s="125" t="s">
        <v>141</v>
      </c>
      <c r="H116" s="126">
        <v>1</v>
      </c>
      <c r="I116" s="127"/>
      <c r="J116" s="128">
        <f>ROUND(I116*H116,2)</f>
        <v>0</v>
      </c>
      <c r="K116" s="124" t="s">
        <v>121</v>
      </c>
      <c r="L116" s="31"/>
      <c r="M116" s="129" t="s">
        <v>19</v>
      </c>
      <c r="N116" s="130" t="s">
        <v>43</v>
      </c>
      <c r="P116" s="131">
        <f>O116*H116</f>
        <v>0</v>
      </c>
      <c r="Q116" s="131">
        <v>0</v>
      </c>
      <c r="R116" s="131">
        <f>Q116*H116</f>
        <v>0</v>
      </c>
      <c r="S116" s="131">
        <v>0</v>
      </c>
      <c r="T116" s="132">
        <f>S116*H116</f>
        <v>0</v>
      </c>
      <c r="AR116" s="133" t="s">
        <v>122</v>
      </c>
      <c r="AT116" s="133" t="s">
        <v>117</v>
      </c>
      <c r="AU116" s="133" t="s">
        <v>83</v>
      </c>
      <c r="AY116" s="16" t="s">
        <v>115</v>
      </c>
      <c r="BE116" s="134">
        <f>IF(N116="základní",J116,0)</f>
        <v>0</v>
      </c>
      <c r="BF116" s="134">
        <f>IF(N116="snížená",J116,0)</f>
        <v>0</v>
      </c>
      <c r="BG116" s="134">
        <f>IF(N116="zákl. přenesená",J116,0)</f>
        <v>0</v>
      </c>
      <c r="BH116" s="134">
        <f>IF(N116="sníž. přenesená",J116,0)</f>
        <v>0</v>
      </c>
      <c r="BI116" s="134">
        <f>IF(N116="nulová",J116,0)</f>
        <v>0</v>
      </c>
      <c r="BJ116" s="16" t="s">
        <v>80</v>
      </c>
      <c r="BK116" s="134">
        <f>ROUND(I116*H116,2)</f>
        <v>0</v>
      </c>
      <c r="BL116" s="16" t="s">
        <v>122</v>
      </c>
      <c r="BM116" s="133" t="s">
        <v>165</v>
      </c>
    </row>
    <row r="117" spans="2:65" s="1" customFormat="1">
      <c r="B117" s="31"/>
      <c r="D117" s="135" t="s">
        <v>124</v>
      </c>
      <c r="F117" s="136" t="s">
        <v>166</v>
      </c>
      <c r="I117" s="137"/>
      <c r="L117" s="31"/>
      <c r="M117" s="138"/>
      <c r="T117" s="52"/>
      <c r="AT117" s="16" t="s">
        <v>124</v>
      </c>
      <c r="AU117" s="16" t="s">
        <v>83</v>
      </c>
    </row>
    <row r="118" spans="2:65" s="1" customFormat="1">
      <c r="B118" s="31"/>
      <c r="D118" s="139" t="s">
        <v>126</v>
      </c>
      <c r="F118" s="140" t="s">
        <v>167</v>
      </c>
      <c r="I118" s="137"/>
      <c r="L118" s="31"/>
      <c r="M118" s="138"/>
      <c r="T118" s="52"/>
      <c r="AT118" s="16" t="s">
        <v>126</v>
      </c>
      <c r="AU118" s="16" t="s">
        <v>83</v>
      </c>
    </row>
    <row r="119" spans="2:65" s="1" customFormat="1" ht="16.5" customHeight="1">
      <c r="B119" s="31"/>
      <c r="C119" s="122" t="s">
        <v>168</v>
      </c>
      <c r="D119" s="122" t="s">
        <v>117</v>
      </c>
      <c r="E119" s="123" t="s">
        <v>169</v>
      </c>
      <c r="F119" s="124" t="s">
        <v>170</v>
      </c>
      <c r="G119" s="125" t="s">
        <v>141</v>
      </c>
      <c r="H119" s="126">
        <v>17</v>
      </c>
      <c r="I119" s="127"/>
      <c r="J119" s="128">
        <f>ROUND(I119*H119,2)</f>
        <v>0</v>
      </c>
      <c r="K119" s="124" t="s">
        <v>121</v>
      </c>
      <c r="L119" s="31"/>
      <c r="M119" s="129" t="s">
        <v>19</v>
      </c>
      <c r="N119" s="130" t="s">
        <v>43</v>
      </c>
      <c r="P119" s="131">
        <f>O119*H119</f>
        <v>0</v>
      </c>
      <c r="Q119" s="131">
        <v>0</v>
      </c>
      <c r="R119" s="131">
        <f>Q119*H119</f>
        <v>0</v>
      </c>
      <c r="S119" s="131">
        <v>0</v>
      </c>
      <c r="T119" s="132">
        <f>S119*H119</f>
        <v>0</v>
      </c>
      <c r="AR119" s="133" t="s">
        <v>122</v>
      </c>
      <c r="AT119" s="133" t="s">
        <v>117</v>
      </c>
      <c r="AU119" s="133" t="s">
        <v>83</v>
      </c>
      <c r="AY119" s="16" t="s">
        <v>115</v>
      </c>
      <c r="BE119" s="134">
        <f>IF(N119="základní",J119,0)</f>
        <v>0</v>
      </c>
      <c r="BF119" s="134">
        <f>IF(N119="snížená",J119,0)</f>
        <v>0</v>
      </c>
      <c r="BG119" s="134">
        <f>IF(N119="zákl. přenesená",J119,0)</f>
        <v>0</v>
      </c>
      <c r="BH119" s="134">
        <f>IF(N119="sníž. přenesená",J119,0)</f>
        <v>0</v>
      </c>
      <c r="BI119" s="134">
        <f>IF(N119="nulová",J119,0)</f>
        <v>0</v>
      </c>
      <c r="BJ119" s="16" t="s">
        <v>80</v>
      </c>
      <c r="BK119" s="134">
        <f>ROUND(I119*H119,2)</f>
        <v>0</v>
      </c>
      <c r="BL119" s="16" t="s">
        <v>122</v>
      </c>
      <c r="BM119" s="133" t="s">
        <v>171</v>
      </c>
    </row>
    <row r="120" spans="2:65" s="1" customFormat="1">
      <c r="B120" s="31"/>
      <c r="D120" s="135" t="s">
        <v>124</v>
      </c>
      <c r="F120" s="136" t="s">
        <v>172</v>
      </c>
      <c r="I120" s="137"/>
      <c r="L120" s="31"/>
      <c r="M120" s="138"/>
      <c r="T120" s="52"/>
      <c r="AT120" s="16" t="s">
        <v>124</v>
      </c>
      <c r="AU120" s="16" t="s">
        <v>83</v>
      </c>
    </row>
    <row r="121" spans="2:65" s="1" customFormat="1">
      <c r="B121" s="31"/>
      <c r="D121" s="139" t="s">
        <v>126</v>
      </c>
      <c r="F121" s="140" t="s">
        <v>173</v>
      </c>
      <c r="I121" s="137"/>
      <c r="L121" s="31"/>
      <c r="M121" s="138"/>
      <c r="T121" s="52"/>
      <c r="AT121" s="16" t="s">
        <v>126</v>
      </c>
      <c r="AU121" s="16" t="s">
        <v>83</v>
      </c>
    </row>
    <row r="122" spans="2:65" s="1" customFormat="1" ht="16.5" customHeight="1">
      <c r="B122" s="31"/>
      <c r="C122" s="122" t="s">
        <v>174</v>
      </c>
      <c r="D122" s="122" t="s">
        <v>117</v>
      </c>
      <c r="E122" s="123" t="s">
        <v>175</v>
      </c>
      <c r="F122" s="124" t="s">
        <v>176</v>
      </c>
      <c r="G122" s="125" t="s">
        <v>141</v>
      </c>
      <c r="H122" s="126">
        <v>9</v>
      </c>
      <c r="I122" s="127"/>
      <c r="J122" s="128">
        <f>ROUND(I122*H122,2)</f>
        <v>0</v>
      </c>
      <c r="K122" s="124" t="s">
        <v>121</v>
      </c>
      <c r="L122" s="31"/>
      <c r="M122" s="129" t="s">
        <v>19</v>
      </c>
      <c r="N122" s="130" t="s">
        <v>43</v>
      </c>
      <c r="P122" s="131">
        <f>O122*H122</f>
        <v>0</v>
      </c>
      <c r="Q122" s="131">
        <v>0</v>
      </c>
      <c r="R122" s="131">
        <f>Q122*H122</f>
        <v>0</v>
      </c>
      <c r="S122" s="131">
        <v>0</v>
      </c>
      <c r="T122" s="132">
        <f>S122*H122</f>
        <v>0</v>
      </c>
      <c r="AR122" s="133" t="s">
        <v>122</v>
      </c>
      <c r="AT122" s="133" t="s">
        <v>117</v>
      </c>
      <c r="AU122" s="133" t="s">
        <v>83</v>
      </c>
      <c r="AY122" s="16" t="s">
        <v>115</v>
      </c>
      <c r="BE122" s="134">
        <f>IF(N122="základní",J122,0)</f>
        <v>0</v>
      </c>
      <c r="BF122" s="134">
        <f>IF(N122="snížená",J122,0)</f>
        <v>0</v>
      </c>
      <c r="BG122" s="134">
        <f>IF(N122="zákl. přenesená",J122,0)</f>
        <v>0</v>
      </c>
      <c r="BH122" s="134">
        <f>IF(N122="sníž. přenesená",J122,0)</f>
        <v>0</v>
      </c>
      <c r="BI122" s="134">
        <f>IF(N122="nulová",J122,0)</f>
        <v>0</v>
      </c>
      <c r="BJ122" s="16" t="s">
        <v>80</v>
      </c>
      <c r="BK122" s="134">
        <f>ROUND(I122*H122,2)</f>
        <v>0</v>
      </c>
      <c r="BL122" s="16" t="s">
        <v>122</v>
      </c>
      <c r="BM122" s="133" t="s">
        <v>177</v>
      </c>
    </row>
    <row r="123" spans="2:65" s="1" customFormat="1">
      <c r="B123" s="31"/>
      <c r="D123" s="135" t="s">
        <v>124</v>
      </c>
      <c r="F123" s="136" t="s">
        <v>178</v>
      </c>
      <c r="I123" s="137"/>
      <c r="L123" s="31"/>
      <c r="M123" s="138"/>
      <c r="T123" s="52"/>
      <c r="AT123" s="16" t="s">
        <v>124</v>
      </c>
      <c r="AU123" s="16" t="s">
        <v>83</v>
      </c>
    </row>
    <row r="124" spans="2:65" s="1" customFormat="1">
      <c r="B124" s="31"/>
      <c r="D124" s="139" t="s">
        <v>126</v>
      </c>
      <c r="F124" s="140" t="s">
        <v>179</v>
      </c>
      <c r="I124" s="137"/>
      <c r="L124" s="31"/>
      <c r="M124" s="138"/>
      <c r="T124" s="52"/>
      <c r="AT124" s="16" t="s">
        <v>126</v>
      </c>
      <c r="AU124" s="16" t="s">
        <v>83</v>
      </c>
    </row>
    <row r="125" spans="2:65" s="1" customFormat="1" ht="16.5" customHeight="1">
      <c r="B125" s="31"/>
      <c r="C125" s="122" t="s">
        <v>180</v>
      </c>
      <c r="D125" s="122" t="s">
        <v>117</v>
      </c>
      <c r="E125" s="123" t="s">
        <v>181</v>
      </c>
      <c r="F125" s="124" t="s">
        <v>182</v>
      </c>
      <c r="G125" s="125" t="s">
        <v>141</v>
      </c>
      <c r="H125" s="126">
        <v>2</v>
      </c>
      <c r="I125" s="127"/>
      <c r="J125" s="128">
        <f>ROUND(I125*H125,2)</f>
        <v>0</v>
      </c>
      <c r="K125" s="124" t="s">
        <v>121</v>
      </c>
      <c r="L125" s="31"/>
      <c r="M125" s="129" t="s">
        <v>19</v>
      </c>
      <c r="N125" s="130" t="s">
        <v>43</v>
      </c>
      <c r="P125" s="131">
        <f>O125*H125</f>
        <v>0</v>
      </c>
      <c r="Q125" s="131">
        <v>0</v>
      </c>
      <c r="R125" s="131">
        <f>Q125*H125</f>
        <v>0</v>
      </c>
      <c r="S125" s="131">
        <v>0</v>
      </c>
      <c r="T125" s="132">
        <f>S125*H125</f>
        <v>0</v>
      </c>
      <c r="AR125" s="133" t="s">
        <v>122</v>
      </c>
      <c r="AT125" s="133" t="s">
        <v>117</v>
      </c>
      <c r="AU125" s="133" t="s">
        <v>83</v>
      </c>
      <c r="AY125" s="16" t="s">
        <v>115</v>
      </c>
      <c r="BE125" s="134">
        <f>IF(N125="základní",J125,0)</f>
        <v>0</v>
      </c>
      <c r="BF125" s="134">
        <f>IF(N125="snížená",J125,0)</f>
        <v>0</v>
      </c>
      <c r="BG125" s="134">
        <f>IF(N125="zákl. přenesená",J125,0)</f>
        <v>0</v>
      </c>
      <c r="BH125" s="134">
        <f>IF(N125="sníž. přenesená",J125,0)</f>
        <v>0</v>
      </c>
      <c r="BI125" s="134">
        <f>IF(N125="nulová",J125,0)</f>
        <v>0</v>
      </c>
      <c r="BJ125" s="16" t="s">
        <v>80</v>
      </c>
      <c r="BK125" s="134">
        <f>ROUND(I125*H125,2)</f>
        <v>0</v>
      </c>
      <c r="BL125" s="16" t="s">
        <v>122</v>
      </c>
      <c r="BM125" s="133" t="s">
        <v>183</v>
      </c>
    </row>
    <row r="126" spans="2:65" s="1" customFormat="1">
      <c r="B126" s="31"/>
      <c r="D126" s="135" t="s">
        <v>124</v>
      </c>
      <c r="F126" s="136" t="s">
        <v>184</v>
      </c>
      <c r="I126" s="137"/>
      <c r="L126" s="31"/>
      <c r="M126" s="138"/>
      <c r="T126" s="52"/>
      <c r="AT126" s="16" t="s">
        <v>124</v>
      </c>
      <c r="AU126" s="16" t="s">
        <v>83</v>
      </c>
    </row>
    <row r="127" spans="2:65" s="1" customFormat="1">
      <c r="B127" s="31"/>
      <c r="D127" s="139" t="s">
        <v>126</v>
      </c>
      <c r="F127" s="140" t="s">
        <v>185</v>
      </c>
      <c r="I127" s="137"/>
      <c r="L127" s="31"/>
      <c r="M127" s="138"/>
      <c r="T127" s="52"/>
      <c r="AT127" s="16" t="s">
        <v>126</v>
      </c>
      <c r="AU127" s="16" t="s">
        <v>83</v>
      </c>
    </row>
    <row r="128" spans="2:65" s="1" customFormat="1" ht="24.2" customHeight="1">
      <c r="B128" s="31"/>
      <c r="C128" s="122" t="s">
        <v>186</v>
      </c>
      <c r="D128" s="122" t="s">
        <v>117</v>
      </c>
      <c r="E128" s="123" t="s">
        <v>187</v>
      </c>
      <c r="F128" s="124" t="s">
        <v>188</v>
      </c>
      <c r="G128" s="125" t="s">
        <v>189</v>
      </c>
      <c r="H128" s="126">
        <v>1597.462</v>
      </c>
      <c r="I128" s="127"/>
      <c r="J128" s="128">
        <f>ROUND(I128*H128,2)</f>
        <v>0</v>
      </c>
      <c r="K128" s="124" t="s">
        <v>121</v>
      </c>
      <c r="L128" s="31"/>
      <c r="M128" s="129" t="s">
        <v>19</v>
      </c>
      <c r="N128" s="130" t="s">
        <v>43</v>
      </c>
      <c r="P128" s="131">
        <f>O128*H128</f>
        <v>0</v>
      </c>
      <c r="Q128" s="131">
        <v>0</v>
      </c>
      <c r="R128" s="131">
        <f>Q128*H128</f>
        <v>0</v>
      </c>
      <c r="S128" s="131">
        <v>0</v>
      </c>
      <c r="T128" s="132">
        <f>S128*H128</f>
        <v>0</v>
      </c>
      <c r="AR128" s="133" t="s">
        <v>122</v>
      </c>
      <c r="AT128" s="133" t="s">
        <v>117</v>
      </c>
      <c r="AU128" s="133" t="s">
        <v>83</v>
      </c>
      <c r="AY128" s="16" t="s">
        <v>115</v>
      </c>
      <c r="BE128" s="134">
        <f>IF(N128="základní",J128,0)</f>
        <v>0</v>
      </c>
      <c r="BF128" s="134">
        <f>IF(N128="snížená",J128,0)</f>
        <v>0</v>
      </c>
      <c r="BG128" s="134">
        <f>IF(N128="zákl. přenesená",J128,0)</f>
        <v>0</v>
      </c>
      <c r="BH128" s="134">
        <f>IF(N128="sníž. přenesená",J128,0)</f>
        <v>0</v>
      </c>
      <c r="BI128" s="134">
        <f>IF(N128="nulová",J128,0)</f>
        <v>0</v>
      </c>
      <c r="BJ128" s="16" t="s">
        <v>80</v>
      </c>
      <c r="BK128" s="134">
        <f>ROUND(I128*H128,2)</f>
        <v>0</v>
      </c>
      <c r="BL128" s="16" t="s">
        <v>122</v>
      </c>
      <c r="BM128" s="133" t="s">
        <v>190</v>
      </c>
    </row>
    <row r="129" spans="2:65" s="1" customFormat="1">
      <c r="B129" s="31"/>
      <c r="D129" s="135" t="s">
        <v>124</v>
      </c>
      <c r="F129" s="136" t="s">
        <v>191</v>
      </c>
      <c r="I129" s="137"/>
      <c r="L129" s="31"/>
      <c r="M129" s="138"/>
      <c r="T129" s="52"/>
      <c r="AT129" s="16" t="s">
        <v>124</v>
      </c>
      <c r="AU129" s="16" t="s">
        <v>83</v>
      </c>
    </row>
    <row r="130" spans="2:65" s="1" customFormat="1">
      <c r="B130" s="31"/>
      <c r="D130" s="139" t="s">
        <v>126</v>
      </c>
      <c r="F130" s="140" t="s">
        <v>192</v>
      </c>
      <c r="I130" s="137"/>
      <c r="L130" s="31"/>
      <c r="M130" s="138"/>
      <c r="T130" s="52"/>
      <c r="AT130" s="16" t="s">
        <v>126</v>
      </c>
      <c r="AU130" s="16" t="s">
        <v>83</v>
      </c>
    </row>
    <row r="131" spans="2:65" s="1" customFormat="1">
      <c r="B131" s="31"/>
      <c r="D131" s="135" t="s">
        <v>136</v>
      </c>
      <c r="F131" s="154" t="s">
        <v>193</v>
      </c>
      <c r="I131" s="137"/>
      <c r="L131" s="31"/>
      <c r="M131" s="138"/>
      <c r="T131" s="52"/>
      <c r="AT131" s="16" t="s">
        <v>136</v>
      </c>
      <c r="AU131" s="16" t="s">
        <v>83</v>
      </c>
    </row>
    <row r="132" spans="2:65" s="12" customFormat="1">
      <c r="B132" s="141"/>
      <c r="D132" s="135" t="s">
        <v>128</v>
      </c>
      <c r="E132" s="142" t="s">
        <v>19</v>
      </c>
      <c r="F132" s="143" t="s">
        <v>194</v>
      </c>
      <c r="H132" s="142" t="s">
        <v>19</v>
      </c>
      <c r="I132" s="144"/>
      <c r="L132" s="141"/>
      <c r="M132" s="145"/>
      <c r="T132" s="146"/>
      <c r="AT132" s="142" t="s">
        <v>128</v>
      </c>
      <c r="AU132" s="142" t="s">
        <v>83</v>
      </c>
      <c r="AV132" s="12" t="s">
        <v>80</v>
      </c>
      <c r="AW132" s="12" t="s">
        <v>33</v>
      </c>
      <c r="AX132" s="12" t="s">
        <v>72</v>
      </c>
      <c r="AY132" s="142" t="s">
        <v>115</v>
      </c>
    </row>
    <row r="133" spans="2:65" s="12" customFormat="1">
      <c r="B133" s="141"/>
      <c r="D133" s="135" t="s">
        <v>128</v>
      </c>
      <c r="E133" s="142" t="s">
        <v>19</v>
      </c>
      <c r="F133" s="143" t="s">
        <v>195</v>
      </c>
      <c r="H133" s="142" t="s">
        <v>19</v>
      </c>
      <c r="I133" s="144"/>
      <c r="L133" s="141"/>
      <c r="M133" s="145"/>
      <c r="T133" s="146"/>
      <c r="AT133" s="142" t="s">
        <v>128</v>
      </c>
      <c r="AU133" s="142" t="s">
        <v>83</v>
      </c>
      <c r="AV133" s="12" t="s">
        <v>80</v>
      </c>
      <c r="AW133" s="12" t="s">
        <v>33</v>
      </c>
      <c r="AX133" s="12" t="s">
        <v>72</v>
      </c>
      <c r="AY133" s="142" t="s">
        <v>115</v>
      </c>
    </row>
    <row r="134" spans="2:65" s="13" customFormat="1">
      <c r="B134" s="147"/>
      <c r="D134" s="135" t="s">
        <v>128</v>
      </c>
      <c r="E134" s="148" t="s">
        <v>19</v>
      </c>
      <c r="F134" s="149" t="s">
        <v>196</v>
      </c>
      <c r="H134" s="150">
        <v>808.40499999999997</v>
      </c>
      <c r="I134" s="151"/>
      <c r="L134" s="147"/>
      <c r="M134" s="152"/>
      <c r="T134" s="153"/>
      <c r="AT134" s="148" t="s">
        <v>128</v>
      </c>
      <c r="AU134" s="148" t="s">
        <v>83</v>
      </c>
      <c r="AV134" s="13" t="s">
        <v>83</v>
      </c>
      <c r="AW134" s="13" t="s">
        <v>33</v>
      </c>
      <c r="AX134" s="13" t="s">
        <v>72</v>
      </c>
      <c r="AY134" s="148" t="s">
        <v>115</v>
      </c>
    </row>
    <row r="135" spans="2:65" s="12" customFormat="1">
      <c r="B135" s="141"/>
      <c r="D135" s="135" t="s">
        <v>128</v>
      </c>
      <c r="E135" s="142" t="s">
        <v>19</v>
      </c>
      <c r="F135" s="143" t="s">
        <v>197</v>
      </c>
      <c r="H135" s="142" t="s">
        <v>19</v>
      </c>
      <c r="I135" s="144"/>
      <c r="L135" s="141"/>
      <c r="M135" s="145"/>
      <c r="T135" s="146"/>
      <c r="AT135" s="142" t="s">
        <v>128</v>
      </c>
      <c r="AU135" s="142" t="s">
        <v>83</v>
      </c>
      <c r="AV135" s="12" t="s">
        <v>80</v>
      </c>
      <c r="AW135" s="12" t="s">
        <v>33</v>
      </c>
      <c r="AX135" s="12" t="s">
        <v>72</v>
      </c>
      <c r="AY135" s="142" t="s">
        <v>115</v>
      </c>
    </row>
    <row r="136" spans="2:65" s="12" customFormat="1">
      <c r="B136" s="141"/>
      <c r="D136" s="135" t="s">
        <v>128</v>
      </c>
      <c r="E136" s="142" t="s">
        <v>19</v>
      </c>
      <c r="F136" s="143" t="s">
        <v>198</v>
      </c>
      <c r="H136" s="142" t="s">
        <v>19</v>
      </c>
      <c r="I136" s="144"/>
      <c r="L136" s="141"/>
      <c r="M136" s="145"/>
      <c r="T136" s="146"/>
      <c r="AT136" s="142" t="s">
        <v>128</v>
      </c>
      <c r="AU136" s="142" t="s">
        <v>83</v>
      </c>
      <c r="AV136" s="12" t="s">
        <v>80</v>
      </c>
      <c r="AW136" s="12" t="s">
        <v>33</v>
      </c>
      <c r="AX136" s="12" t="s">
        <v>72</v>
      </c>
      <c r="AY136" s="142" t="s">
        <v>115</v>
      </c>
    </row>
    <row r="137" spans="2:65" s="13" customFormat="1">
      <c r="B137" s="147"/>
      <c r="D137" s="135" t="s">
        <v>128</v>
      </c>
      <c r="E137" s="148" t="s">
        <v>19</v>
      </c>
      <c r="F137" s="149" t="s">
        <v>199</v>
      </c>
      <c r="H137" s="150">
        <v>789.05700000000002</v>
      </c>
      <c r="I137" s="151"/>
      <c r="L137" s="147"/>
      <c r="M137" s="152"/>
      <c r="T137" s="153"/>
      <c r="AT137" s="148" t="s">
        <v>128</v>
      </c>
      <c r="AU137" s="148" t="s">
        <v>83</v>
      </c>
      <c r="AV137" s="13" t="s">
        <v>83</v>
      </c>
      <c r="AW137" s="13" t="s">
        <v>33</v>
      </c>
      <c r="AX137" s="13" t="s">
        <v>72</v>
      </c>
      <c r="AY137" s="148" t="s">
        <v>115</v>
      </c>
    </row>
    <row r="138" spans="2:65" s="1" customFormat="1" ht="16.5" customHeight="1">
      <c r="B138" s="31"/>
      <c r="C138" s="122" t="s">
        <v>8</v>
      </c>
      <c r="D138" s="122" t="s">
        <v>117</v>
      </c>
      <c r="E138" s="123" t="s">
        <v>200</v>
      </c>
      <c r="F138" s="124" t="s">
        <v>201</v>
      </c>
      <c r="G138" s="125" t="s">
        <v>141</v>
      </c>
      <c r="H138" s="126">
        <v>1</v>
      </c>
      <c r="I138" s="127"/>
      <c r="J138" s="128">
        <f>ROUND(I138*H138,2)</f>
        <v>0</v>
      </c>
      <c r="K138" s="124" t="s">
        <v>121</v>
      </c>
      <c r="L138" s="31"/>
      <c r="M138" s="129" t="s">
        <v>19</v>
      </c>
      <c r="N138" s="130" t="s">
        <v>43</v>
      </c>
      <c r="P138" s="131">
        <f>O138*H138</f>
        <v>0</v>
      </c>
      <c r="Q138" s="131">
        <v>0</v>
      </c>
      <c r="R138" s="131">
        <f>Q138*H138</f>
        <v>0</v>
      </c>
      <c r="S138" s="131">
        <v>0</v>
      </c>
      <c r="T138" s="132">
        <f>S138*H138</f>
        <v>0</v>
      </c>
      <c r="AR138" s="133" t="s">
        <v>122</v>
      </c>
      <c r="AT138" s="133" t="s">
        <v>117</v>
      </c>
      <c r="AU138" s="133" t="s">
        <v>83</v>
      </c>
      <c r="AY138" s="16" t="s">
        <v>115</v>
      </c>
      <c r="BE138" s="134">
        <f>IF(N138="základní",J138,0)</f>
        <v>0</v>
      </c>
      <c r="BF138" s="134">
        <f>IF(N138="snížená",J138,0)</f>
        <v>0</v>
      </c>
      <c r="BG138" s="134">
        <f>IF(N138="zákl. přenesená",J138,0)</f>
        <v>0</v>
      </c>
      <c r="BH138" s="134">
        <f>IF(N138="sníž. přenesená",J138,0)</f>
        <v>0</v>
      </c>
      <c r="BI138" s="134">
        <f>IF(N138="nulová",J138,0)</f>
        <v>0</v>
      </c>
      <c r="BJ138" s="16" t="s">
        <v>80</v>
      </c>
      <c r="BK138" s="134">
        <f>ROUND(I138*H138,2)</f>
        <v>0</v>
      </c>
      <c r="BL138" s="16" t="s">
        <v>122</v>
      </c>
      <c r="BM138" s="133" t="s">
        <v>202</v>
      </c>
    </row>
    <row r="139" spans="2:65" s="1" customFormat="1">
      <c r="B139" s="31"/>
      <c r="D139" s="135" t="s">
        <v>124</v>
      </c>
      <c r="F139" s="136" t="s">
        <v>203</v>
      </c>
      <c r="I139" s="137"/>
      <c r="L139" s="31"/>
      <c r="M139" s="138"/>
      <c r="T139" s="52"/>
      <c r="AT139" s="16" t="s">
        <v>124</v>
      </c>
      <c r="AU139" s="16" t="s">
        <v>83</v>
      </c>
    </row>
    <row r="140" spans="2:65" s="1" customFormat="1">
      <c r="B140" s="31"/>
      <c r="D140" s="139" t="s">
        <v>126</v>
      </c>
      <c r="F140" s="140" t="s">
        <v>204</v>
      </c>
      <c r="I140" s="137"/>
      <c r="L140" s="31"/>
      <c r="M140" s="138"/>
      <c r="T140" s="52"/>
      <c r="AT140" s="16" t="s">
        <v>126</v>
      </c>
      <c r="AU140" s="16" t="s">
        <v>83</v>
      </c>
    </row>
    <row r="141" spans="2:65" s="1" customFormat="1">
      <c r="B141" s="31"/>
      <c r="D141" s="135" t="s">
        <v>136</v>
      </c>
      <c r="F141" s="154" t="s">
        <v>205</v>
      </c>
      <c r="I141" s="137"/>
      <c r="L141" s="31"/>
      <c r="M141" s="138"/>
      <c r="T141" s="52"/>
      <c r="AT141" s="16" t="s">
        <v>136</v>
      </c>
      <c r="AU141" s="16" t="s">
        <v>83</v>
      </c>
    </row>
    <row r="142" spans="2:65" s="1" customFormat="1" ht="16.5" customHeight="1">
      <c r="B142" s="31"/>
      <c r="C142" s="122" t="s">
        <v>206</v>
      </c>
      <c r="D142" s="122" t="s">
        <v>117</v>
      </c>
      <c r="E142" s="123" t="s">
        <v>207</v>
      </c>
      <c r="F142" s="124" t="s">
        <v>208</v>
      </c>
      <c r="G142" s="125" t="s">
        <v>141</v>
      </c>
      <c r="H142" s="126">
        <v>15</v>
      </c>
      <c r="I142" s="127"/>
      <c r="J142" s="128">
        <f>ROUND(I142*H142,2)</f>
        <v>0</v>
      </c>
      <c r="K142" s="124" t="s">
        <v>121</v>
      </c>
      <c r="L142" s="31"/>
      <c r="M142" s="129" t="s">
        <v>19</v>
      </c>
      <c r="N142" s="130" t="s">
        <v>43</v>
      </c>
      <c r="P142" s="131">
        <f>O142*H142</f>
        <v>0</v>
      </c>
      <c r="Q142" s="131">
        <v>0</v>
      </c>
      <c r="R142" s="131">
        <f>Q142*H142</f>
        <v>0</v>
      </c>
      <c r="S142" s="131">
        <v>0</v>
      </c>
      <c r="T142" s="132">
        <f>S142*H142</f>
        <v>0</v>
      </c>
      <c r="AR142" s="133" t="s">
        <v>122</v>
      </c>
      <c r="AT142" s="133" t="s">
        <v>117</v>
      </c>
      <c r="AU142" s="133" t="s">
        <v>83</v>
      </c>
      <c r="AY142" s="16" t="s">
        <v>115</v>
      </c>
      <c r="BE142" s="134">
        <f>IF(N142="základní",J142,0)</f>
        <v>0</v>
      </c>
      <c r="BF142" s="134">
        <f>IF(N142="snížená",J142,0)</f>
        <v>0</v>
      </c>
      <c r="BG142" s="134">
        <f>IF(N142="zákl. přenesená",J142,0)</f>
        <v>0</v>
      </c>
      <c r="BH142" s="134">
        <f>IF(N142="sníž. přenesená",J142,0)</f>
        <v>0</v>
      </c>
      <c r="BI142" s="134">
        <f>IF(N142="nulová",J142,0)</f>
        <v>0</v>
      </c>
      <c r="BJ142" s="16" t="s">
        <v>80</v>
      </c>
      <c r="BK142" s="134">
        <f>ROUND(I142*H142,2)</f>
        <v>0</v>
      </c>
      <c r="BL142" s="16" t="s">
        <v>122</v>
      </c>
      <c r="BM142" s="133" t="s">
        <v>209</v>
      </c>
    </row>
    <row r="143" spans="2:65" s="1" customFormat="1">
      <c r="B143" s="31"/>
      <c r="D143" s="135" t="s">
        <v>124</v>
      </c>
      <c r="F143" s="136" t="s">
        <v>210</v>
      </c>
      <c r="I143" s="137"/>
      <c r="L143" s="31"/>
      <c r="M143" s="138"/>
      <c r="T143" s="52"/>
      <c r="AT143" s="16" t="s">
        <v>124</v>
      </c>
      <c r="AU143" s="16" t="s">
        <v>83</v>
      </c>
    </row>
    <row r="144" spans="2:65" s="1" customFormat="1">
      <c r="B144" s="31"/>
      <c r="D144" s="139" t="s">
        <v>126</v>
      </c>
      <c r="F144" s="140" t="s">
        <v>211</v>
      </c>
      <c r="I144" s="137"/>
      <c r="L144" s="31"/>
      <c r="M144" s="138"/>
      <c r="T144" s="52"/>
      <c r="AT144" s="16" t="s">
        <v>126</v>
      </c>
      <c r="AU144" s="16" t="s">
        <v>83</v>
      </c>
    </row>
    <row r="145" spans="2:65" s="1" customFormat="1">
      <c r="B145" s="31"/>
      <c r="D145" s="135" t="s">
        <v>136</v>
      </c>
      <c r="F145" s="154" t="s">
        <v>205</v>
      </c>
      <c r="I145" s="137"/>
      <c r="L145" s="31"/>
      <c r="M145" s="138"/>
      <c r="T145" s="52"/>
      <c r="AT145" s="16" t="s">
        <v>136</v>
      </c>
      <c r="AU145" s="16" t="s">
        <v>83</v>
      </c>
    </row>
    <row r="146" spans="2:65" s="1" customFormat="1" ht="16.5" customHeight="1">
      <c r="B146" s="31"/>
      <c r="C146" s="122" t="s">
        <v>212</v>
      </c>
      <c r="D146" s="122" t="s">
        <v>117</v>
      </c>
      <c r="E146" s="123" t="s">
        <v>213</v>
      </c>
      <c r="F146" s="124" t="s">
        <v>214</v>
      </c>
      <c r="G146" s="125" t="s">
        <v>141</v>
      </c>
      <c r="H146" s="126">
        <v>7</v>
      </c>
      <c r="I146" s="127"/>
      <c r="J146" s="128">
        <f>ROUND(I146*H146,2)</f>
        <v>0</v>
      </c>
      <c r="K146" s="124" t="s">
        <v>121</v>
      </c>
      <c r="L146" s="31"/>
      <c r="M146" s="129" t="s">
        <v>19</v>
      </c>
      <c r="N146" s="130" t="s">
        <v>43</v>
      </c>
      <c r="P146" s="131">
        <f>O146*H146</f>
        <v>0</v>
      </c>
      <c r="Q146" s="131">
        <v>0</v>
      </c>
      <c r="R146" s="131">
        <f>Q146*H146</f>
        <v>0</v>
      </c>
      <c r="S146" s="131">
        <v>0</v>
      </c>
      <c r="T146" s="132">
        <f>S146*H146</f>
        <v>0</v>
      </c>
      <c r="AR146" s="133" t="s">
        <v>122</v>
      </c>
      <c r="AT146" s="133" t="s">
        <v>117</v>
      </c>
      <c r="AU146" s="133" t="s">
        <v>83</v>
      </c>
      <c r="AY146" s="16" t="s">
        <v>115</v>
      </c>
      <c r="BE146" s="134">
        <f>IF(N146="základní",J146,0)</f>
        <v>0</v>
      </c>
      <c r="BF146" s="134">
        <f>IF(N146="snížená",J146,0)</f>
        <v>0</v>
      </c>
      <c r="BG146" s="134">
        <f>IF(N146="zákl. přenesená",J146,0)</f>
        <v>0</v>
      </c>
      <c r="BH146" s="134">
        <f>IF(N146="sníž. přenesená",J146,0)</f>
        <v>0</v>
      </c>
      <c r="BI146" s="134">
        <f>IF(N146="nulová",J146,0)</f>
        <v>0</v>
      </c>
      <c r="BJ146" s="16" t="s">
        <v>80</v>
      </c>
      <c r="BK146" s="134">
        <f>ROUND(I146*H146,2)</f>
        <v>0</v>
      </c>
      <c r="BL146" s="16" t="s">
        <v>122</v>
      </c>
      <c r="BM146" s="133" t="s">
        <v>215</v>
      </c>
    </row>
    <row r="147" spans="2:65" s="1" customFormat="1">
      <c r="B147" s="31"/>
      <c r="D147" s="135" t="s">
        <v>124</v>
      </c>
      <c r="F147" s="136" t="s">
        <v>216</v>
      </c>
      <c r="I147" s="137"/>
      <c r="L147" s="31"/>
      <c r="M147" s="138"/>
      <c r="T147" s="52"/>
      <c r="AT147" s="16" t="s">
        <v>124</v>
      </c>
      <c r="AU147" s="16" t="s">
        <v>83</v>
      </c>
    </row>
    <row r="148" spans="2:65" s="1" customFormat="1">
      <c r="B148" s="31"/>
      <c r="D148" s="139" t="s">
        <v>126</v>
      </c>
      <c r="F148" s="140" t="s">
        <v>217</v>
      </c>
      <c r="I148" s="137"/>
      <c r="L148" s="31"/>
      <c r="M148" s="138"/>
      <c r="T148" s="52"/>
      <c r="AT148" s="16" t="s">
        <v>126</v>
      </c>
      <c r="AU148" s="16" t="s">
        <v>83</v>
      </c>
    </row>
    <row r="149" spans="2:65" s="1" customFormat="1">
      <c r="B149" s="31"/>
      <c r="D149" s="135" t="s">
        <v>136</v>
      </c>
      <c r="F149" s="154" t="s">
        <v>205</v>
      </c>
      <c r="I149" s="137"/>
      <c r="L149" s="31"/>
      <c r="M149" s="138"/>
      <c r="T149" s="52"/>
      <c r="AT149" s="16" t="s">
        <v>136</v>
      </c>
      <c r="AU149" s="16" t="s">
        <v>83</v>
      </c>
    </row>
    <row r="150" spans="2:65" s="1" customFormat="1" ht="16.5" customHeight="1">
      <c r="B150" s="31"/>
      <c r="C150" s="122" t="s">
        <v>218</v>
      </c>
      <c r="D150" s="122" t="s">
        <v>117</v>
      </c>
      <c r="E150" s="123" t="s">
        <v>219</v>
      </c>
      <c r="F150" s="124" t="s">
        <v>220</v>
      </c>
      <c r="G150" s="125" t="s">
        <v>141</v>
      </c>
      <c r="H150" s="126">
        <v>2</v>
      </c>
      <c r="I150" s="127"/>
      <c r="J150" s="128">
        <f>ROUND(I150*H150,2)</f>
        <v>0</v>
      </c>
      <c r="K150" s="124" t="s">
        <v>121</v>
      </c>
      <c r="L150" s="31"/>
      <c r="M150" s="129" t="s">
        <v>19</v>
      </c>
      <c r="N150" s="130" t="s">
        <v>43</v>
      </c>
      <c r="P150" s="131">
        <f>O150*H150</f>
        <v>0</v>
      </c>
      <c r="Q150" s="131">
        <v>0</v>
      </c>
      <c r="R150" s="131">
        <f>Q150*H150</f>
        <v>0</v>
      </c>
      <c r="S150" s="131">
        <v>0</v>
      </c>
      <c r="T150" s="132">
        <f>S150*H150</f>
        <v>0</v>
      </c>
      <c r="AR150" s="133" t="s">
        <v>122</v>
      </c>
      <c r="AT150" s="133" t="s">
        <v>117</v>
      </c>
      <c r="AU150" s="133" t="s">
        <v>83</v>
      </c>
      <c r="AY150" s="16" t="s">
        <v>115</v>
      </c>
      <c r="BE150" s="134">
        <f>IF(N150="základní",J150,0)</f>
        <v>0</v>
      </c>
      <c r="BF150" s="134">
        <f>IF(N150="snížená",J150,0)</f>
        <v>0</v>
      </c>
      <c r="BG150" s="134">
        <f>IF(N150="zákl. přenesená",J150,0)</f>
        <v>0</v>
      </c>
      <c r="BH150" s="134">
        <f>IF(N150="sníž. přenesená",J150,0)</f>
        <v>0</v>
      </c>
      <c r="BI150" s="134">
        <f>IF(N150="nulová",J150,0)</f>
        <v>0</v>
      </c>
      <c r="BJ150" s="16" t="s">
        <v>80</v>
      </c>
      <c r="BK150" s="134">
        <f>ROUND(I150*H150,2)</f>
        <v>0</v>
      </c>
      <c r="BL150" s="16" t="s">
        <v>122</v>
      </c>
      <c r="BM150" s="133" t="s">
        <v>221</v>
      </c>
    </row>
    <row r="151" spans="2:65" s="1" customFormat="1">
      <c r="B151" s="31"/>
      <c r="D151" s="135" t="s">
        <v>124</v>
      </c>
      <c r="F151" s="136" t="s">
        <v>222</v>
      </c>
      <c r="I151" s="137"/>
      <c r="L151" s="31"/>
      <c r="M151" s="138"/>
      <c r="T151" s="52"/>
      <c r="AT151" s="16" t="s">
        <v>124</v>
      </c>
      <c r="AU151" s="16" t="s">
        <v>83</v>
      </c>
    </row>
    <row r="152" spans="2:65" s="1" customFormat="1">
      <c r="B152" s="31"/>
      <c r="D152" s="139" t="s">
        <v>126</v>
      </c>
      <c r="F152" s="140" t="s">
        <v>223</v>
      </c>
      <c r="I152" s="137"/>
      <c r="L152" s="31"/>
      <c r="M152" s="138"/>
      <c r="T152" s="52"/>
      <c r="AT152" s="16" t="s">
        <v>126</v>
      </c>
      <c r="AU152" s="16" t="s">
        <v>83</v>
      </c>
    </row>
    <row r="153" spans="2:65" s="1" customFormat="1">
      <c r="B153" s="31"/>
      <c r="D153" s="135" t="s">
        <v>136</v>
      </c>
      <c r="F153" s="154" t="s">
        <v>205</v>
      </c>
      <c r="I153" s="137"/>
      <c r="L153" s="31"/>
      <c r="M153" s="138"/>
      <c r="T153" s="52"/>
      <c r="AT153" s="16" t="s">
        <v>136</v>
      </c>
      <c r="AU153" s="16" t="s">
        <v>83</v>
      </c>
    </row>
    <row r="154" spans="2:65" s="1" customFormat="1" ht="16.5" customHeight="1">
      <c r="B154" s="31"/>
      <c r="C154" s="122" t="s">
        <v>224</v>
      </c>
      <c r="D154" s="122" t="s">
        <v>117</v>
      </c>
      <c r="E154" s="123" t="s">
        <v>225</v>
      </c>
      <c r="F154" s="124" t="s">
        <v>226</v>
      </c>
      <c r="G154" s="125" t="s">
        <v>141</v>
      </c>
      <c r="H154" s="126">
        <v>2</v>
      </c>
      <c r="I154" s="127"/>
      <c r="J154" s="128">
        <f>ROUND(I154*H154,2)</f>
        <v>0</v>
      </c>
      <c r="K154" s="124" t="s">
        <v>121</v>
      </c>
      <c r="L154" s="31"/>
      <c r="M154" s="129" t="s">
        <v>19</v>
      </c>
      <c r="N154" s="130" t="s">
        <v>43</v>
      </c>
      <c r="P154" s="131">
        <f>O154*H154</f>
        <v>0</v>
      </c>
      <c r="Q154" s="131">
        <v>0</v>
      </c>
      <c r="R154" s="131">
        <f>Q154*H154</f>
        <v>0</v>
      </c>
      <c r="S154" s="131">
        <v>0</v>
      </c>
      <c r="T154" s="132">
        <f>S154*H154</f>
        <v>0</v>
      </c>
      <c r="AR154" s="133" t="s">
        <v>122</v>
      </c>
      <c r="AT154" s="133" t="s">
        <v>117</v>
      </c>
      <c r="AU154" s="133" t="s">
        <v>83</v>
      </c>
      <c r="AY154" s="16" t="s">
        <v>115</v>
      </c>
      <c r="BE154" s="134">
        <f>IF(N154="základní",J154,0)</f>
        <v>0</v>
      </c>
      <c r="BF154" s="134">
        <f>IF(N154="snížená",J154,0)</f>
        <v>0</v>
      </c>
      <c r="BG154" s="134">
        <f>IF(N154="zákl. přenesená",J154,0)</f>
        <v>0</v>
      </c>
      <c r="BH154" s="134">
        <f>IF(N154="sníž. přenesená",J154,0)</f>
        <v>0</v>
      </c>
      <c r="BI154" s="134">
        <f>IF(N154="nulová",J154,0)</f>
        <v>0</v>
      </c>
      <c r="BJ154" s="16" t="s">
        <v>80</v>
      </c>
      <c r="BK154" s="134">
        <f>ROUND(I154*H154,2)</f>
        <v>0</v>
      </c>
      <c r="BL154" s="16" t="s">
        <v>122</v>
      </c>
      <c r="BM154" s="133" t="s">
        <v>227</v>
      </c>
    </row>
    <row r="155" spans="2:65" s="1" customFormat="1">
      <c r="B155" s="31"/>
      <c r="D155" s="135" t="s">
        <v>124</v>
      </c>
      <c r="F155" s="136" t="s">
        <v>228</v>
      </c>
      <c r="I155" s="137"/>
      <c r="L155" s="31"/>
      <c r="M155" s="138"/>
      <c r="T155" s="52"/>
      <c r="AT155" s="16" t="s">
        <v>124</v>
      </c>
      <c r="AU155" s="16" t="s">
        <v>83</v>
      </c>
    </row>
    <row r="156" spans="2:65" s="1" customFormat="1">
      <c r="B156" s="31"/>
      <c r="D156" s="139" t="s">
        <v>126</v>
      </c>
      <c r="F156" s="140" t="s">
        <v>229</v>
      </c>
      <c r="I156" s="137"/>
      <c r="L156" s="31"/>
      <c r="M156" s="138"/>
      <c r="T156" s="52"/>
      <c r="AT156" s="16" t="s">
        <v>126</v>
      </c>
      <c r="AU156" s="16" t="s">
        <v>83</v>
      </c>
    </row>
    <row r="157" spans="2:65" s="1" customFormat="1">
      <c r="B157" s="31"/>
      <c r="D157" s="135" t="s">
        <v>136</v>
      </c>
      <c r="F157" s="154" t="s">
        <v>205</v>
      </c>
      <c r="I157" s="137"/>
      <c r="L157" s="31"/>
      <c r="M157" s="138"/>
      <c r="T157" s="52"/>
      <c r="AT157" s="16" t="s">
        <v>136</v>
      </c>
      <c r="AU157" s="16" t="s">
        <v>83</v>
      </c>
    </row>
    <row r="158" spans="2:65" s="1" customFormat="1" ht="16.5" customHeight="1">
      <c r="B158" s="31"/>
      <c r="C158" s="122" t="s">
        <v>230</v>
      </c>
      <c r="D158" s="122" t="s">
        <v>117</v>
      </c>
      <c r="E158" s="123" t="s">
        <v>231</v>
      </c>
      <c r="F158" s="124" t="s">
        <v>232</v>
      </c>
      <c r="G158" s="125" t="s">
        <v>141</v>
      </c>
      <c r="H158" s="126">
        <v>2</v>
      </c>
      <c r="I158" s="127"/>
      <c r="J158" s="128">
        <f>ROUND(I158*H158,2)</f>
        <v>0</v>
      </c>
      <c r="K158" s="124" t="s">
        <v>121</v>
      </c>
      <c r="L158" s="31"/>
      <c r="M158" s="129" t="s">
        <v>19</v>
      </c>
      <c r="N158" s="130" t="s">
        <v>43</v>
      </c>
      <c r="P158" s="131">
        <f>O158*H158</f>
        <v>0</v>
      </c>
      <c r="Q158" s="131">
        <v>0</v>
      </c>
      <c r="R158" s="131">
        <f>Q158*H158</f>
        <v>0</v>
      </c>
      <c r="S158" s="131">
        <v>0</v>
      </c>
      <c r="T158" s="132">
        <f>S158*H158</f>
        <v>0</v>
      </c>
      <c r="AR158" s="133" t="s">
        <v>122</v>
      </c>
      <c r="AT158" s="133" t="s">
        <v>117</v>
      </c>
      <c r="AU158" s="133" t="s">
        <v>83</v>
      </c>
      <c r="AY158" s="16" t="s">
        <v>115</v>
      </c>
      <c r="BE158" s="134">
        <f>IF(N158="základní",J158,0)</f>
        <v>0</v>
      </c>
      <c r="BF158" s="134">
        <f>IF(N158="snížená",J158,0)</f>
        <v>0</v>
      </c>
      <c r="BG158" s="134">
        <f>IF(N158="zákl. přenesená",J158,0)</f>
        <v>0</v>
      </c>
      <c r="BH158" s="134">
        <f>IF(N158="sníž. přenesená",J158,0)</f>
        <v>0</v>
      </c>
      <c r="BI158" s="134">
        <f>IF(N158="nulová",J158,0)</f>
        <v>0</v>
      </c>
      <c r="BJ158" s="16" t="s">
        <v>80</v>
      </c>
      <c r="BK158" s="134">
        <f>ROUND(I158*H158,2)</f>
        <v>0</v>
      </c>
      <c r="BL158" s="16" t="s">
        <v>122</v>
      </c>
      <c r="BM158" s="133" t="s">
        <v>233</v>
      </c>
    </row>
    <row r="159" spans="2:65" s="1" customFormat="1">
      <c r="B159" s="31"/>
      <c r="D159" s="135" t="s">
        <v>124</v>
      </c>
      <c r="F159" s="136" t="s">
        <v>234</v>
      </c>
      <c r="I159" s="137"/>
      <c r="L159" s="31"/>
      <c r="M159" s="138"/>
      <c r="T159" s="52"/>
      <c r="AT159" s="16" t="s">
        <v>124</v>
      </c>
      <c r="AU159" s="16" t="s">
        <v>83</v>
      </c>
    </row>
    <row r="160" spans="2:65" s="1" customFormat="1">
      <c r="B160" s="31"/>
      <c r="D160" s="139" t="s">
        <v>126</v>
      </c>
      <c r="F160" s="140" t="s">
        <v>235</v>
      </c>
      <c r="I160" s="137"/>
      <c r="L160" s="31"/>
      <c r="M160" s="138"/>
      <c r="T160" s="52"/>
      <c r="AT160" s="16" t="s">
        <v>126</v>
      </c>
      <c r="AU160" s="16" t="s">
        <v>83</v>
      </c>
    </row>
    <row r="161" spans="2:65" s="1" customFormat="1">
      <c r="B161" s="31"/>
      <c r="D161" s="135" t="s">
        <v>136</v>
      </c>
      <c r="F161" s="154" t="s">
        <v>205</v>
      </c>
      <c r="I161" s="137"/>
      <c r="L161" s="31"/>
      <c r="M161" s="138"/>
      <c r="T161" s="52"/>
      <c r="AT161" s="16" t="s">
        <v>136</v>
      </c>
      <c r="AU161" s="16" t="s">
        <v>83</v>
      </c>
    </row>
    <row r="162" spans="2:65" s="1" customFormat="1" ht="24.2" customHeight="1">
      <c r="B162" s="31"/>
      <c r="C162" s="122" t="s">
        <v>236</v>
      </c>
      <c r="D162" s="122" t="s">
        <v>117</v>
      </c>
      <c r="E162" s="123" t="s">
        <v>237</v>
      </c>
      <c r="F162" s="124" t="s">
        <v>238</v>
      </c>
      <c r="G162" s="125" t="s">
        <v>189</v>
      </c>
      <c r="H162" s="126">
        <v>1597.462</v>
      </c>
      <c r="I162" s="127"/>
      <c r="J162" s="128">
        <f>ROUND(I162*H162,2)</f>
        <v>0</v>
      </c>
      <c r="K162" s="124" t="s">
        <v>19</v>
      </c>
      <c r="L162" s="31"/>
      <c r="M162" s="129" t="s">
        <v>19</v>
      </c>
      <c r="N162" s="130" t="s">
        <v>43</v>
      </c>
      <c r="P162" s="131">
        <f>O162*H162</f>
        <v>0</v>
      </c>
      <c r="Q162" s="131">
        <v>0</v>
      </c>
      <c r="R162" s="131">
        <f>Q162*H162</f>
        <v>0</v>
      </c>
      <c r="S162" s="131">
        <v>0</v>
      </c>
      <c r="T162" s="132">
        <f>S162*H162</f>
        <v>0</v>
      </c>
      <c r="AR162" s="133" t="s">
        <v>122</v>
      </c>
      <c r="AT162" s="133" t="s">
        <v>117</v>
      </c>
      <c r="AU162" s="133" t="s">
        <v>83</v>
      </c>
      <c r="AY162" s="16" t="s">
        <v>115</v>
      </c>
      <c r="BE162" s="134">
        <f>IF(N162="základní",J162,0)</f>
        <v>0</v>
      </c>
      <c r="BF162" s="134">
        <f>IF(N162="snížená",J162,0)</f>
        <v>0</v>
      </c>
      <c r="BG162" s="134">
        <f>IF(N162="zákl. přenesená",J162,0)</f>
        <v>0</v>
      </c>
      <c r="BH162" s="134">
        <f>IF(N162="sníž. přenesená",J162,0)</f>
        <v>0</v>
      </c>
      <c r="BI162" s="134">
        <f>IF(N162="nulová",J162,0)</f>
        <v>0</v>
      </c>
      <c r="BJ162" s="16" t="s">
        <v>80</v>
      </c>
      <c r="BK162" s="134">
        <f>ROUND(I162*H162,2)</f>
        <v>0</v>
      </c>
      <c r="BL162" s="16" t="s">
        <v>122</v>
      </c>
      <c r="BM162" s="133" t="s">
        <v>239</v>
      </c>
    </row>
    <row r="163" spans="2:65" s="1" customFormat="1">
      <c r="B163" s="31"/>
      <c r="D163" s="135" t="s">
        <v>124</v>
      </c>
      <c r="F163" s="136" t="s">
        <v>240</v>
      </c>
      <c r="I163" s="137"/>
      <c r="L163" s="31"/>
      <c r="M163" s="138"/>
      <c r="T163" s="52"/>
      <c r="AT163" s="16" t="s">
        <v>124</v>
      </c>
      <c r="AU163" s="16" t="s">
        <v>83</v>
      </c>
    </row>
    <row r="164" spans="2:65" s="13" customFormat="1">
      <c r="B164" s="147"/>
      <c r="D164" s="135" t="s">
        <v>128</v>
      </c>
      <c r="E164" s="148" t="s">
        <v>19</v>
      </c>
      <c r="F164" s="149" t="s">
        <v>241</v>
      </c>
      <c r="H164" s="150">
        <v>1597.462</v>
      </c>
      <c r="I164" s="151"/>
      <c r="L164" s="147"/>
      <c r="M164" s="152"/>
      <c r="T164" s="153"/>
      <c r="AT164" s="148" t="s">
        <v>128</v>
      </c>
      <c r="AU164" s="148" t="s">
        <v>83</v>
      </c>
      <c r="AV164" s="13" t="s">
        <v>83</v>
      </c>
      <c r="AW164" s="13" t="s">
        <v>33</v>
      </c>
      <c r="AX164" s="13" t="s">
        <v>72</v>
      </c>
      <c r="AY164" s="148" t="s">
        <v>115</v>
      </c>
    </row>
    <row r="165" spans="2:65" s="1" customFormat="1" ht="16.5" customHeight="1">
      <c r="B165" s="31"/>
      <c r="C165" s="122" t="s">
        <v>242</v>
      </c>
      <c r="D165" s="122" t="s">
        <v>117</v>
      </c>
      <c r="E165" s="123" t="s">
        <v>243</v>
      </c>
      <c r="F165" s="124" t="s">
        <v>244</v>
      </c>
      <c r="G165" s="125" t="s">
        <v>189</v>
      </c>
      <c r="H165" s="126">
        <v>242.52099999999999</v>
      </c>
      <c r="I165" s="127"/>
      <c r="J165" s="128">
        <f>ROUND(I165*H165,2)</f>
        <v>0</v>
      </c>
      <c r="K165" s="124" t="s">
        <v>121</v>
      </c>
      <c r="L165" s="31"/>
      <c r="M165" s="129" t="s">
        <v>19</v>
      </c>
      <c r="N165" s="130" t="s">
        <v>43</v>
      </c>
      <c r="P165" s="131">
        <f>O165*H165</f>
        <v>0</v>
      </c>
      <c r="Q165" s="131">
        <v>0</v>
      </c>
      <c r="R165" s="131">
        <f>Q165*H165</f>
        <v>0</v>
      </c>
      <c r="S165" s="131">
        <v>0</v>
      </c>
      <c r="T165" s="132">
        <f>S165*H165</f>
        <v>0</v>
      </c>
      <c r="AR165" s="133" t="s">
        <v>122</v>
      </c>
      <c r="AT165" s="133" t="s">
        <v>117</v>
      </c>
      <c r="AU165" s="133" t="s">
        <v>83</v>
      </c>
      <c r="AY165" s="16" t="s">
        <v>115</v>
      </c>
      <c r="BE165" s="134">
        <f>IF(N165="základní",J165,0)</f>
        <v>0</v>
      </c>
      <c r="BF165" s="134">
        <f>IF(N165="snížená",J165,0)</f>
        <v>0</v>
      </c>
      <c r="BG165" s="134">
        <f>IF(N165="zákl. přenesená",J165,0)</f>
        <v>0</v>
      </c>
      <c r="BH165" s="134">
        <f>IF(N165="sníž. přenesená",J165,0)</f>
        <v>0</v>
      </c>
      <c r="BI165" s="134">
        <f>IF(N165="nulová",J165,0)</f>
        <v>0</v>
      </c>
      <c r="BJ165" s="16" t="s">
        <v>80</v>
      </c>
      <c r="BK165" s="134">
        <f>ROUND(I165*H165,2)</f>
        <v>0</v>
      </c>
      <c r="BL165" s="16" t="s">
        <v>122</v>
      </c>
      <c r="BM165" s="133" t="s">
        <v>245</v>
      </c>
    </row>
    <row r="166" spans="2:65" s="1" customFormat="1">
      <c r="B166" s="31"/>
      <c r="D166" s="135" t="s">
        <v>124</v>
      </c>
      <c r="F166" s="136" t="s">
        <v>246</v>
      </c>
      <c r="I166" s="137"/>
      <c r="L166" s="31"/>
      <c r="M166" s="138"/>
      <c r="T166" s="52"/>
      <c r="AT166" s="16" t="s">
        <v>124</v>
      </c>
      <c r="AU166" s="16" t="s">
        <v>83</v>
      </c>
    </row>
    <row r="167" spans="2:65" s="1" customFormat="1">
      <c r="B167" s="31"/>
      <c r="D167" s="139" t="s">
        <v>126</v>
      </c>
      <c r="F167" s="140" t="s">
        <v>247</v>
      </c>
      <c r="I167" s="137"/>
      <c r="L167" s="31"/>
      <c r="M167" s="138"/>
      <c r="T167" s="52"/>
      <c r="AT167" s="16" t="s">
        <v>126</v>
      </c>
      <c r="AU167" s="16" t="s">
        <v>83</v>
      </c>
    </row>
    <row r="168" spans="2:65" s="12" customFormat="1">
      <c r="B168" s="141"/>
      <c r="D168" s="135" t="s">
        <v>128</v>
      </c>
      <c r="E168" s="142" t="s">
        <v>19</v>
      </c>
      <c r="F168" s="143" t="s">
        <v>194</v>
      </c>
      <c r="H168" s="142" t="s">
        <v>19</v>
      </c>
      <c r="I168" s="144"/>
      <c r="L168" s="141"/>
      <c r="M168" s="145"/>
      <c r="T168" s="146"/>
      <c r="AT168" s="142" t="s">
        <v>128</v>
      </c>
      <c r="AU168" s="142" t="s">
        <v>83</v>
      </c>
      <c r="AV168" s="12" t="s">
        <v>80</v>
      </c>
      <c r="AW168" s="12" t="s">
        <v>33</v>
      </c>
      <c r="AX168" s="12" t="s">
        <v>72</v>
      </c>
      <c r="AY168" s="142" t="s">
        <v>115</v>
      </c>
    </row>
    <row r="169" spans="2:65" s="12" customFormat="1">
      <c r="B169" s="141"/>
      <c r="D169" s="135" t="s">
        <v>128</v>
      </c>
      <c r="E169" s="142" t="s">
        <v>19</v>
      </c>
      <c r="F169" s="143" t="s">
        <v>195</v>
      </c>
      <c r="H169" s="142" t="s">
        <v>19</v>
      </c>
      <c r="I169" s="144"/>
      <c r="L169" s="141"/>
      <c r="M169" s="145"/>
      <c r="T169" s="146"/>
      <c r="AT169" s="142" t="s">
        <v>128</v>
      </c>
      <c r="AU169" s="142" t="s">
        <v>83</v>
      </c>
      <c r="AV169" s="12" t="s">
        <v>80</v>
      </c>
      <c r="AW169" s="12" t="s">
        <v>33</v>
      </c>
      <c r="AX169" s="12" t="s">
        <v>72</v>
      </c>
      <c r="AY169" s="142" t="s">
        <v>115</v>
      </c>
    </row>
    <row r="170" spans="2:65" s="13" customFormat="1">
      <c r="B170" s="147"/>
      <c r="D170" s="135" t="s">
        <v>128</v>
      </c>
      <c r="E170" s="148" t="s">
        <v>19</v>
      </c>
      <c r="F170" s="149" t="s">
        <v>248</v>
      </c>
      <c r="H170" s="150">
        <v>242.52099999999999</v>
      </c>
      <c r="I170" s="151"/>
      <c r="L170" s="147"/>
      <c r="M170" s="152"/>
      <c r="T170" s="153"/>
      <c r="AT170" s="148" t="s">
        <v>128</v>
      </c>
      <c r="AU170" s="148" t="s">
        <v>83</v>
      </c>
      <c r="AV170" s="13" t="s">
        <v>83</v>
      </c>
      <c r="AW170" s="13" t="s">
        <v>33</v>
      </c>
      <c r="AX170" s="13" t="s">
        <v>72</v>
      </c>
      <c r="AY170" s="148" t="s">
        <v>115</v>
      </c>
    </row>
    <row r="171" spans="2:65" s="1" customFormat="1" ht="16.5" customHeight="1">
      <c r="B171" s="31"/>
      <c r="C171" s="155" t="s">
        <v>249</v>
      </c>
      <c r="D171" s="155" t="s">
        <v>250</v>
      </c>
      <c r="E171" s="156" t="s">
        <v>251</v>
      </c>
      <c r="F171" s="157" t="s">
        <v>252</v>
      </c>
      <c r="G171" s="158" t="s">
        <v>253</v>
      </c>
      <c r="H171" s="159">
        <v>436.53800000000001</v>
      </c>
      <c r="I171" s="160"/>
      <c r="J171" s="161">
        <f>ROUND(I171*H171,2)</f>
        <v>0</v>
      </c>
      <c r="K171" s="157" t="s">
        <v>19</v>
      </c>
      <c r="L171" s="162"/>
      <c r="M171" s="163" t="s">
        <v>19</v>
      </c>
      <c r="N171" s="164" t="s">
        <v>43</v>
      </c>
      <c r="P171" s="131">
        <f>O171*H171</f>
        <v>0</v>
      </c>
      <c r="Q171" s="131">
        <v>0</v>
      </c>
      <c r="R171" s="131">
        <f>Q171*H171</f>
        <v>0</v>
      </c>
      <c r="S171" s="131">
        <v>0</v>
      </c>
      <c r="T171" s="132">
        <f>S171*H171</f>
        <v>0</v>
      </c>
      <c r="AR171" s="133" t="s">
        <v>168</v>
      </c>
      <c r="AT171" s="133" t="s">
        <v>250</v>
      </c>
      <c r="AU171" s="133" t="s">
        <v>83</v>
      </c>
      <c r="AY171" s="16" t="s">
        <v>115</v>
      </c>
      <c r="BE171" s="134">
        <f>IF(N171="základní",J171,0)</f>
        <v>0</v>
      </c>
      <c r="BF171" s="134">
        <f>IF(N171="snížená",J171,0)</f>
        <v>0</v>
      </c>
      <c r="BG171" s="134">
        <f>IF(N171="zákl. přenesená",J171,0)</f>
        <v>0</v>
      </c>
      <c r="BH171" s="134">
        <f>IF(N171="sníž. přenesená",J171,0)</f>
        <v>0</v>
      </c>
      <c r="BI171" s="134">
        <f>IF(N171="nulová",J171,0)</f>
        <v>0</v>
      </c>
      <c r="BJ171" s="16" t="s">
        <v>80</v>
      </c>
      <c r="BK171" s="134">
        <f>ROUND(I171*H171,2)</f>
        <v>0</v>
      </c>
      <c r="BL171" s="16" t="s">
        <v>122</v>
      </c>
      <c r="BM171" s="133" t="s">
        <v>254</v>
      </c>
    </row>
    <row r="172" spans="2:65" s="1" customFormat="1">
      <c r="B172" s="31"/>
      <c r="D172" s="135" t="s">
        <v>124</v>
      </c>
      <c r="F172" s="136" t="s">
        <v>252</v>
      </c>
      <c r="I172" s="137"/>
      <c r="L172" s="31"/>
      <c r="M172" s="138"/>
      <c r="T172" s="52"/>
      <c r="AT172" s="16" t="s">
        <v>124</v>
      </c>
      <c r="AU172" s="16" t="s">
        <v>83</v>
      </c>
    </row>
    <row r="173" spans="2:65" s="13" customFormat="1">
      <c r="B173" s="147"/>
      <c r="D173" s="135" t="s">
        <v>128</v>
      </c>
      <c r="F173" s="149" t="s">
        <v>255</v>
      </c>
      <c r="H173" s="150">
        <v>436.53800000000001</v>
      </c>
      <c r="I173" s="151"/>
      <c r="L173" s="147"/>
      <c r="M173" s="152"/>
      <c r="T173" s="153"/>
      <c r="AT173" s="148" t="s">
        <v>128</v>
      </c>
      <c r="AU173" s="148" t="s">
        <v>83</v>
      </c>
      <c r="AV173" s="13" t="s">
        <v>83</v>
      </c>
      <c r="AW173" s="13" t="s">
        <v>4</v>
      </c>
      <c r="AX173" s="13" t="s">
        <v>80</v>
      </c>
      <c r="AY173" s="148" t="s">
        <v>115</v>
      </c>
    </row>
    <row r="174" spans="2:65" s="1" customFormat="1" ht="16.5" customHeight="1">
      <c r="B174" s="31"/>
      <c r="C174" s="122" t="s">
        <v>7</v>
      </c>
      <c r="D174" s="122" t="s">
        <v>117</v>
      </c>
      <c r="E174" s="123" t="s">
        <v>256</v>
      </c>
      <c r="F174" s="124" t="s">
        <v>257</v>
      </c>
      <c r="G174" s="125" t="s">
        <v>189</v>
      </c>
      <c r="H174" s="126">
        <v>657.548</v>
      </c>
      <c r="I174" s="127"/>
      <c r="J174" s="128">
        <f>ROUND(I174*H174,2)</f>
        <v>0</v>
      </c>
      <c r="K174" s="124" t="s">
        <v>121</v>
      </c>
      <c r="L174" s="31"/>
      <c r="M174" s="129" t="s">
        <v>19</v>
      </c>
      <c r="N174" s="130" t="s">
        <v>43</v>
      </c>
      <c r="P174" s="131">
        <f>O174*H174</f>
        <v>0</v>
      </c>
      <c r="Q174" s="131">
        <v>0</v>
      </c>
      <c r="R174" s="131">
        <f>Q174*H174</f>
        <v>0</v>
      </c>
      <c r="S174" s="131">
        <v>0</v>
      </c>
      <c r="T174" s="132">
        <f>S174*H174</f>
        <v>0</v>
      </c>
      <c r="AR174" s="133" t="s">
        <v>122</v>
      </c>
      <c r="AT174" s="133" t="s">
        <v>117</v>
      </c>
      <c r="AU174" s="133" t="s">
        <v>83</v>
      </c>
      <c r="AY174" s="16" t="s">
        <v>115</v>
      </c>
      <c r="BE174" s="134">
        <f>IF(N174="základní",J174,0)</f>
        <v>0</v>
      </c>
      <c r="BF174" s="134">
        <f>IF(N174="snížená",J174,0)</f>
        <v>0</v>
      </c>
      <c r="BG174" s="134">
        <f>IF(N174="zákl. přenesená",J174,0)</f>
        <v>0</v>
      </c>
      <c r="BH174" s="134">
        <f>IF(N174="sníž. přenesená",J174,0)</f>
        <v>0</v>
      </c>
      <c r="BI174" s="134">
        <f>IF(N174="nulová",J174,0)</f>
        <v>0</v>
      </c>
      <c r="BJ174" s="16" t="s">
        <v>80</v>
      </c>
      <c r="BK174" s="134">
        <f>ROUND(I174*H174,2)</f>
        <v>0</v>
      </c>
      <c r="BL174" s="16" t="s">
        <v>122</v>
      </c>
      <c r="BM174" s="133" t="s">
        <v>258</v>
      </c>
    </row>
    <row r="175" spans="2:65" s="1" customFormat="1">
      <c r="B175" s="31"/>
      <c r="D175" s="135" t="s">
        <v>124</v>
      </c>
      <c r="F175" s="136" t="s">
        <v>259</v>
      </c>
      <c r="I175" s="137"/>
      <c r="L175" s="31"/>
      <c r="M175" s="138"/>
      <c r="T175" s="52"/>
      <c r="AT175" s="16" t="s">
        <v>124</v>
      </c>
      <c r="AU175" s="16" t="s">
        <v>83</v>
      </c>
    </row>
    <row r="176" spans="2:65" s="1" customFormat="1">
      <c r="B176" s="31"/>
      <c r="D176" s="139" t="s">
        <v>126</v>
      </c>
      <c r="F176" s="140" t="s">
        <v>260</v>
      </c>
      <c r="I176" s="137"/>
      <c r="L176" s="31"/>
      <c r="M176" s="138"/>
      <c r="T176" s="52"/>
      <c r="AT176" s="16" t="s">
        <v>126</v>
      </c>
      <c r="AU176" s="16" t="s">
        <v>83</v>
      </c>
    </row>
    <row r="177" spans="2:65" s="1" customFormat="1">
      <c r="B177" s="31"/>
      <c r="D177" s="135" t="s">
        <v>136</v>
      </c>
      <c r="F177" s="154" t="s">
        <v>261</v>
      </c>
      <c r="I177" s="137"/>
      <c r="L177" s="31"/>
      <c r="M177" s="138"/>
      <c r="T177" s="52"/>
      <c r="AT177" s="16" t="s">
        <v>136</v>
      </c>
      <c r="AU177" s="16" t="s">
        <v>83</v>
      </c>
    </row>
    <row r="178" spans="2:65" s="12" customFormat="1">
      <c r="B178" s="141"/>
      <c r="D178" s="135" t="s">
        <v>128</v>
      </c>
      <c r="E178" s="142" t="s">
        <v>19</v>
      </c>
      <c r="F178" s="143" t="s">
        <v>262</v>
      </c>
      <c r="H178" s="142" t="s">
        <v>19</v>
      </c>
      <c r="I178" s="144"/>
      <c r="L178" s="141"/>
      <c r="M178" s="145"/>
      <c r="T178" s="146"/>
      <c r="AT178" s="142" t="s">
        <v>128</v>
      </c>
      <c r="AU178" s="142" t="s">
        <v>83</v>
      </c>
      <c r="AV178" s="12" t="s">
        <v>80</v>
      </c>
      <c r="AW178" s="12" t="s">
        <v>33</v>
      </c>
      <c r="AX178" s="12" t="s">
        <v>72</v>
      </c>
      <c r="AY178" s="142" t="s">
        <v>115</v>
      </c>
    </row>
    <row r="179" spans="2:65" s="12" customFormat="1">
      <c r="B179" s="141"/>
      <c r="D179" s="135" t="s">
        <v>128</v>
      </c>
      <c r="E179" s="142" t="s">
        <v>19</v>
      </c>
      <c r="F179" s="143" t="s">
        <v>198</v>
      </c>
      <c r="H179" s="142" t="s">
        <v>19</v>
      </c>
      <c r="I179" s="144"/>
      <c r="L179" s="141"/>
      <c r="M179" s="145"/>
      <c r="T179" s="146"/>
      <c r="AT179" s="142" t="s">
        <v>128</v>
      </c>
      <c r="AU179" s="142" t="s">
        <v>83</v>
      </c>
      <c r="AV179" s="12" t="s">
        <v>80</v>
      </c>
      <c r="AW179" s="12" t="s">
        <v>33</v>
      </c>
      <c r="AX179" s="12" t="s">
        <v>72</v>
      </c>
      <c r="AY179" s="142" t="s">
        <v>115</v>
      </c>
    </row>
    <row r="180" spans="2:65" s="13" customFormat="1">
      <c r="B180" s="147"/>
      <c r="D180" s="135" t="s">
        <v>128</v>
      </c>
      <c r="E180" s="148" t="s">
        <v>19</v>
      </c>
      <c r="F180" s="149" t="s">
        <v>263</v>
      </c>
      <c r="H180" s="150">
        <v>657.548</v>
      </c>
      <c r="I180" s="151"/>
      <c r="L180" s="147"/>
      <c r="M180" s="152"/>
      <c r="T180" s="153"/>
      <c r="AT180" s="148" t="s">
        <v>128</v>
      </c>
      <c r="AU180" s="148" t="s">
        <v>83</v>
      </c>
      <c r="AV180" s="13" t="s">
        <v>83</v>
      </c>
      <c r="AW180" s="13" t="s">
        <v>33</v>
      </c>
      <c r="AX180" s="13" t="s">
        <v>72</v>
      </c>
      <c r="AY180" s="148" t="s">
        <v>115</v>
      </c>
    </row>
    <row r="181" spans="2:65" s="1" customFormat="1" ht="16.5" customHeight="1">
      <c r="B181" s="31"/>
      <c r="C181" s="155" t="s">
        <v>264</v>
      </c>
      <c r="D181" s="155" t="s">
        <v>250</v>
      </c>
      <c r="E181" s="156" t="s">
        <v>265</v>
      </c>
      <c r="F181" s="157" t="s">
        <v>266</v>
      </c>
      <c r="G181" s="158" t="s">
        <v>253</v>
      </c>
      <c r="H181" s="159">
        <v>1446.606</v>
      </c>
      <c r="I181" s="160"/>
      <c r="J181" s="161">
        <f>ROUND(I181*H181,2)</f>
        <v>0</v>
      </c>
      <c r="K181" s="157" t="s">
        <v>121</v>
      </c>
      <c r="L181" s="162"/>
      <c r="M181" s="163" t="s">
        <v>19</v>
      </c>
      <c r="N181" s="164" t="s">
        <v>43</v>
      </c>
      <c r="P181" s="131">
        <f>O181*H181</f>
        <v>0</v>
      </c>
      <c r="Q181" s="131">
        <v>0</v>
      </c>
      <c r="R181" s="131">
        <f>Q181*H181</f>
        <v>0</v>
      </c>
      <c r="S181" s="131">
        <v>0</v>
      </c>
      <c r="T181" s="132">
        <f>S181*H181</f>
        <v>0</v>
      </c>
      <c r="AR181" s="133" t="s">
        <v>168</v>
      </c>
      <c r="AT181" s="133" t="s">
        <v>250</v>
      </c>
      <c r="AU181" s="133" t="s">
        <v>83</v>
      </c>
      <c r="AY181" s="16" t="s">
        <v>115</v>
      </c>
      <c r="BE181" s="134">
        <f>IF(N181="základní",J181,0)</f>
        <v>0</v>
      </c>
      <c r="BF181" s="134">
        <f>IF(N181="snížená",J181,0)</f>
        <v>0</v>
      </c>
      <c r="BG181" s="134">
        <f>IF(N181="zákl. přenesená",J181,0)</f>
        <v>0</v>
      </c>
      <c r="BH181" s="134">
        <f>IF(N181="sníž. přenesená",J181,0)</f>
        <v>0</v>
      </c>
      <c r="BI181" s="134">
        <f>IF(N181="nulová",J181,0)</f>
        <v>0</v>
      </c>
      <c r="BJ181" s="16" t="s">
        <v>80</v>
      </c>
      <c r="BK181" s="134">
        <f>ROUND(I181*H181,2)</f>
        <v>0</v>
      </c>
      <c r="BL181" s="16" t="s">
        <v>122</v>
      </c>
      <c r="BM181" s="133" t="s">
        <v>267</v>
      </c>
    </row>
    <row r="182" spans="2:65" s="1" customFormat="1">
      <c r="B182" s="31"/>
      <c r="D182" s="135" t="s">
        <v>124</v>
      </c>
      <c r="F182" s="136" t="s">
        <v>266</v>
      </c>
      <c r="I182" s="137"/>
      <c r="L182" s="31"/>
      <c r="M182" s="138"/>
      <c r="T182" s="52"/>
      <c r="AT182" s="16" t="s">
        <v>124</v>
      </c>
      <c r="AU182" s="16" t="s">
        <v>83</v>
      </c>
    </row>
    <row r="183" spans="2:65" s="1" customFormat="1">
      <c r="B183" s="31"/>
      <c r="D183" s="135" t="s">
        <v>136</v>
      </c>
      <c r="F183" s="154" t="s">
        <v>261</v>
      </c>
      <c r="I183" s="137"/>
      <c r="L183" s="31"/>
      <c r="M183" s="138"/>
      <c r="T183" s="52"/>
      <c r="AT183" s="16" t="s">
        <v>136</v>
      </c>
      <c r="AU183" s="16" t="s">
        <v>83</v>
      </c>
    </row>
    <row r="184" spans="2:65" s="13" customFormat="1">
      <c r="B184" s="147"/>
      <c r="D184" s="135" t="s">
        <v>128</v>
      </c>
      <c r="F184" s="149" t="s">
        <v>268</v>
      </c>
      <c r="H184" s="150">
        <v>1446.606</v>
      </c>
      <c r="I184" s="151"/>
      <c r="L184" s="147"/>
      <c r="M184" s="152"/>
      <c r="T184" s="153"/>
      <c r="AT184" s="148" t="s">
        <v>128</v>
      </c>
      <c r="AU184" s="148" t="s">
        <v>83</v>
      </c>
      <c r="AV184" s="13" t="s">
        <v>83</v>
      </c>
      <c r="AW184" s="13" t="s">
        <v>4</v>
      </c>
      <c r="AX184" s="13" t="s">
        <v>80</v>
      </c>
      <c r="AY184" s="148" t="s">
        <v>115</v>
      </c>
    </row>
    <row r="185" spans="2:65" s="1" customFormat="1" ht="16.5" customHeight="1">
      <c r="B185" s="31"/>
      <c r="C185" s="122" t="s">
        <v>269</v>
      </c>
      <c r="D185" s="122" t="s">
        <v>117</v>
      </c>
      <c r="E185" s="123" t="s">
        <v>270</v>
      </c>
      <c r="F185" s="124" t="s">
        <v>271</v>
      </c>
      <c r="G185" s="125" t="s">
        <v>253</v>
      </c>
      <c r="H185" s="126">
        <v>2875.4319999999998</v>
      </c>
      <c r="I185" s="127"/>
      <c r="J185" s="128">
        <f>ROUND(I185*H185,2)</f>
        <v>0</v>
      </c>
      <c r="K185" s="124" t="s">
        <v>121</v>
      </c>
      <c r="L185" s="31"/>
      <c r="M185" s="129" t="s">
        <v>19</v>
      </c>
      <c r="N185" s="130" t="s">
        <v>43</v>
      </c>
      <c r="P185" s="131">
        <f>O185*H185</f>
        <v>0</v>
      </c>
      <c r="Q185" s="131">
        <v>0</v>
      </c>
      <c r="R185" s="131">
        <f>Q185*H185</f>
        <v>0</v>
      </c>
      <c r="S185" s="131">
        <v>0</v>
      </c>
      <c r="T185" s="132">
        <f>S185*H185</f>
        <v>0</v>
      </c>
      <c r="AR185" s="133" t="s">
        <v>122</v>
      </c>
      <c r="AT185" s="133" t="s">
        <v>117</v>
      </c>
      <c r="AU185" s="133" t="s">
        <v>83</v>
      </c>
      <c r="AY185" s="16" t="s">
        <v>115</v>
      </c>
      <c r="BE185" s="134">
        <f>IF(N185="základní",J185,0)</f>
        <v>0</v>
      </c>
      <c r="BF185" s="134">
        <f>IF(N185="snížená",J185,0)</f>
        <v>0</v>
      </c>
      <c r="BG185" s="134">
        <f>IF(N185="zákl. přenesená",J185,0)</f>
        <v>0</v>
      </c>
      <c r="BH185" s="134">
        <f>IF(N185="sníž. přenesená",J185,0)</f>
        <v>0</v>
      </c>
      <c r="BI185" s="134">
        <f>IF(N185="nulová",J185,0)</f>
        <v>0</v>
      </c>
      <c r="BJ185" s="16" t="s">
        <v>80</v>
      </c>
      <c r="BK185" s="134">
        <f>ROUND(I185*H185,2)</f>
        <v>0</v>
      </c>
      <c r="BL185" s="16" t="s">
        <v>122</v>
      </c>
      <c r="BM185" s="133" t="s">
        <v>272</v>
      </c>
    </row>
    <row r="186" spans="2:65" s="1" customFormat="1">
      <c r="B186" s="31"/>
      <c r="D186" s="135" t="s">
        <v>124</v>
      </c>
      <c r="F186" s="136" t="s">
        <v>273</v>
      </c>
      <c r="I186" s="137"/>
      <c r="L186" s="31"/>
      <c r="M186" s="138"/>
      <c r="T186" s="52"/>
      <c r="AT186" s="16" t="s">
        <v>124</v>
      </c>
      <c r="AU186" s="16" t="s">
        <v>83</v>
      </c>
    </row>
    <row r="187" spans="2:65" s="1" customFormat="1">
      <c r="B187" s="31"/>
      <c r="D187" s="139" t="s">
        <v>126</v>
      </c>
      <c r="F187" s="140" t="s">
        <v>274</v>
      </c>
      <c r="I187" s="137"/>
      <c r="L187" s="31"/>
      <c r="M187" s="138"/>
      <c r="T187" s="52"/>
      <c r="AT187" s="16" t="s">
        <v>126</v>
      </c>
      <c r="AU187" s="16" t="s">
        <v>83</v>
      </c>
    </row>
    <row r="188" spans="2:65" s="13" customFormat="1">
      <c r="B188" s="147"/>
      <c r="D188" s="135" t="s">
        <v>128</v>
      </c>
      <c r="E188" s="148" t="s">
        <v>19</v>
      </c>
      <c r="F188" s="149" t="s">
        <v>241</v>
      </c>
      <c r="H188" s="150">
        <v>1597.462</v>
      </c>
      <c r="I188" s="151"/>
      <c r="L188" s="147"/>
      <c r="M188" s="152"/>
      <c r="T188" s="153"/>
      <c r="AT188" s="148" t="s">
        <v>128</v>
      </c>
      <c r="AU188" s="148" t="s">
        <v>83</v>
      </c>
      <c r="AV188" s="13" t="s">
        <v>83</v>
      </c>
      <c r="AW188" s="13" t="s">
        <v>33</v>
      </c>
      <c r="AX188" s="13" t="s">
        <v>72</v>
      </c>
      <c r="AY188" s="148" t="s">
        <v>115</v>
      </c>
    </row>
    <row r="189" spans="2:65" s="13" customFormat="1">
      <c r="B189" s="147"/>
      <c r="D189" s="135" t="s">
        <v>128</v>
      </c>
      <c r="F189" s="149" t="s">
        <v>275</v>
      </c>
      <c r="H189" s="150">
        <v>2875.4319999999998</v>
      </c>
      <c r="I189" s="151"/>
      <c r="L189" s="147"/>
      <c r="M189" s="152"/>
      <c r="T189" s="153"/>
      <c r="AT189" s="148" t="s">
        <v>128</v>
      </c>
      <c r="AU189" s="148" t="s">
        <v>83</v>
      </c>
      <c r="AV189" s="13" t="s">
        <v>83</v>
      </c>
      <c r="AW189" s="13" t="s">
        <v>4</v>
      </c>
      <c r="AX189" s="13" t="s">
        <v>80</v>
      </c>
      <c r="AY189" s="148" t="s">
        <v>115</v>
      </c>
    </row>
    <row r="190" spans="2:65" s="1" customFormat="1" ht="16.5" customHeight="1">
      <c r="B190" s="31"/>
      <c r="C190" s="122" t="s">
        <v>276</v>
      </c>
      <c r="D190" s="122" t="s">
        <v>117</v>
      </c>
      <c r="E190" s="123" t="s">
        <v>277</v>
      </c>
      <c r="F190" s="124" t="s">
        <v>278</v>
      </c>
      <c r="G190" s="125" t="s">
        <v>141</v>
      </c>
      <c r="H190" s="126">
        <v>1</v>
      </c>
      <c r="I190" s="127"/>
      <c r="J190" s="128">
        <f>ROUND(I190*H190,2)</f>
        <v>0</v>
      </c>
      <c r="K190" s="124" t="s">
        <v>121</v>
      </c>
      <c r="L190" s="31"/>
      <c r="M190" s="129" t="s">
        <v>19</v>
      </c>
      <c r="N190" s="130" t="s">
        <v>43</v>
      </c>
      <c r="P190" s="131">
        <f>O190*H190</f>
        <v>0</v>
      </c>
      <c r="Q190" s="131">
        <v>0</v>
      </c>
      <c r="R190" s="131">
        <f>Q190*H190</f>
        <v>0</v>
      </c>
      <c r="S190" s="131">
        <v>0</v>
      </c>
      <c r="T190" s="132">
        <f>S190*H190</f>
        <v>0</v>
      </c>
      <c r="AR190" s="133" t="s">
        <v>122</v>
      </c>
      <c r="AT190" s="133" t="s">
        <v>117</v>
      </c>
      <c r="AU190" s="133" t="s">
        <v>83</v>
      </c>
      <c r="AY190" s="16" t="s">
        <v>115</v>
      </c>
      <c r="BE190" s="134">
        <f>IF(N190="základní",J190,0)</f>
        <v>0</v>
      </c>
      <c r="BF190" s="134">
        <f>IF(N190="snížená",J190,0)</f>
        <v>0</v>
      </c>
      <c r="BG190" s="134">
        <f>IF(N190="zákl. přenesená",J190,0)</f>
        <v>0</v>
      </c>
      <c r="BH190" s="134">
        <f>IF(N190="sníž. přenesená",J190,0)</f>
        <v>0</v>
      </c>
      <c r="BI190" s="134">
        <f>IF(N190="nulová",J190,0)</f>
        <v>0</v>
      </c>
      <c r="BJ190" s="16" t="s">
        <v>80</v>
      </c>
      <c r="BK190" s="134">
        <f>ROUND(I190*H190,2)</f>
        <v>0</v>
      </c>
      <c r="BL190" s="16" t="s">
        <v>122</v>
      </c>
      <c r="BM190" s="133" t="s">
        <v>279</v>
      </c>
    </row>
    <row r="191" spans="2:65" s="1" customFormat="1">
      <c r="B191" s="31"/>
      <c r="D191" s="135" t="s">
        <v>124</v>
      </c>
      <c r="F191" s="136" t="s">
        <v>280</v>
      </c>
      <c r="I191" s="137"/>
      <c r="L191" s="31"/>
      <c r="M191" s="138"/>
      <c r="T191" s="52"/>
      <c r="AT191" s="16" t="s">
        <v>124</v>
      </c>
      <c r="AU191" s="16" t="s">
        <v>83</v>
      </c>
    </row>
    <row r="192" spans="2:65" s="1" customFormat="1">
      <c r="B192" s="31"/>
      <c r="D192" s="139" t="s">
        <v>126</v>
      </c>
      <c r="F192" s="140" t="s">
        <v>281</v>
      </c>
      <c r="I192" s="137"/>
      <c r="L192" s="31"/>
      <c r="M192" s="138"/>
      <c r="T192" s="52"/>
      <c r="AT192" s="16" t="s">
        <v>126</v>
      </c>
      <c r="AU192" s="16" t="s">
        <v>83</v>
      </c>
    </row>
    <row r="193" spans="2:65" s="1" customFormat="1" ht="16.5" customHeight="1">
      <c r="B193" s="31"/>
      <c r="C193" s="122" t="s">
        <v>282</v>
      </c>
      <c r="D193" s="122" t="s">
        <v>117</v>
      </c>
      <c r="E193" s="123" t="s">
        <v>283</v>
      </c>
      <c r="F193" s="124" t="s">
        <v>284</v>
      </c>
      <c r="G193" s="125" t="s">
        <v>141</v>
      </c>
      <c r="H193" s="126">
        <v>17</v>
      </c>
      <c r="I193" s="127"/>
      <c r="J193" s="128">
        <f>ROUND(I193*H193,2)</f>
        <v>0</v>
      </c>
      <c r="K193" s="124" t="s">
        <v>121</v>
      </c>
      <c r="L193" s="31"/>
      <c r="M193" s="129" t="s">
        <v>19</v>
      </c>
      <c r="N193" s="130" t="s">
        <v>43</v>
      </c>
      <c r="P193" s="131">
        <f>O193*H193</f>
        <v>0</v>
      </c>
      <c r="Q193" s="131">
        <v>0</v>
      </c>
      <c r="R193" s="131">
        <f>Q193*H193</f>
        <v>0</v>
      </c>
      <c r="S193" s="131">
        <v>0</v>
      </c>
      <c r="T193" s="132">
        <f>S193*H193</f>
        <v>0</v>
      </c>
      <c r="AR193" s="133" t="s">
        <v>122</v>
      </c>
      <c r="AT193" s="133" t="s">
        <v>117</v>
      </c>
      <c r="AU193" s="133" t="s">
        <v>83</v>
      </c>
      <c r="AY193" s="16" t="s">
        <v>115</v>
      </c>
      <c r="BE193" s="134">
        <f>IF(N193="základní",J193,0)</f>
        <v>0</v>
      </c>
      <c r="BF193" s="134">
        <f>IF(N193="snížená",J193,0)</f>
        <v>0</v>
      </c>
      <c r="BG193" s="134">
        <f>IF(N193="zákl. přenesená",J193,0)</f>
        <v>0</v>
      </c>
      <c r="BH193" s="134">
        <f>IF(N193="sníž. přenesená",J193,0)</f>
        <v>0</v>
      </c>
      <c r="BI193" s="134">
        <f>IF(N193="nulová",J193,0)</f>
        <v>0</v>
      </c>
      <c r="BJ193" s="16" t="s">
        <v>80</v>
      </c>
      <c r="BK193" s="134">
        <f>ROUND(I193*H193,2)</f>
        <v>0</v>
      </c>
      <c r="BL193" s="16" t="s">
        <v>122</v>
      </c>
      <c r="BM193" s="133" t="s">
        <v>285</v>
      </c>
    </row>
    <row r="194" spans="2:65" s="1" customFormat="1">
      <c r="B194" s="31"/>
      <c r="D194" s="135" t="s">
        <v>124</v>
      </c>
      <c r="F194" s="136" t="s">
        <v>286</v>
      </c>
      <c r="I194" s="137"/>
      <c r="L194" s="31"/>
      <c r="M194" s="138"/>
      <c r="T194" s="52"/>
      <c r="AT194" s="16" t="s">
        <v>124</v>
      </c>
      <c r="AU194" s="16" t="s">
        <v>83</v>
      </c>
    </row>
    <row r="195" spans="2:65" s="1" customFormat="1">
      <c r="B195" s="31"/>
      <c r="D195" s="139" t="s">
        <v>126</v>
      </c>
      <c r="F195" s="140" t="s">
        <v>287</v>
      </c>
      <c r="I195" s="137"/>
      <c r="L195" s="31"/>
      <c r="M195" s="138"/>
      <c r="T195" s="52"/>
      <c r="AT195" s="16" t="s">
        <v>126</v>
      </c>
      <c r="AU195" s="16" t="s">
        <v>83</v>
      </c>
    </row>
    <row r="196" spans="2:65" s="1" customFormat="1" ht="16.5" customHeight="1">
      <c r="B196" s="31"/>
      <c r="C196" s="122" t="s">
        <v>288</v>
      </c>
      <c r="D196" s="122" t="s">
        <v>117</v>
      </c>
      <c r="E196" s="123" t="s">
        <v>289</v>
      </c>
      <c r="F196" s="124" t="s">
        <v>290</v>
      </c>
      <c r="G196" s="125" t="s">
        <v>141</v>
      </c>
      <c r="H196" s="126">
        <v>9</v>
      </c>
      <c r="I196" s="127"/>
      <c r="J196" s="128">
        <f>ROUND(I196*H196,2)</f>
        <v>0</v>
      </c>
      <c r="K196" s="124" t="s">
        <v>121</v>
      </c>
      <c r="L196" s="31"/>
      <c r="M196" s="129" t="s">
        <v>19</v>
      </c>
      <c r="N196" s="130" t="s">
        <v>43</v>
      </c>
      <c r="P196" s="131">
        <f>O196*H196</f>
        <v>0</v>
      </c>
      <c r="Q196" s="131">
        <v>0</v>
      </c>
      <c r="R196" s="131">
        <f>Q196*H196</f>
        <v>0</v>
      </c>
      <c r="S196" s="131">
        <v>0</v>
      </c>
      <c r="T196" s="132">
        <f>S196*H196</f>
        <v>0</v>
      </c>
      <c r="AR196" s="133" t="s">
        <v>122</v>
      </c>
      <c r="AT196" s="133" t="s">
        <v>117</v>
      </c>
      <c r="AU196" s="133" t="s">
        <v>83</v>
      </c>
      <c r="AY196" s="16" t="s">
        <v>115</v>
      </c>
      <c r="BE196" s="134">
        <f>IF(N196="základní",J196,0)</f>
        <v>0</v>
      </c>
      <c r="BF196" s="134">
        <f>IF(N196="snížená",J196,0)</f>
        <v>0</v>
      </c>
      <c r="BG196" s="134">
        <f>IF(N196="zákl. přenesená",J196,0)</f>
        <v>0</v>
      </c>
      <c r="BH196" s="134">
        <f>IF(N196="sníž. přenesená",J196,0)</f>
        <v>0</v>
      </c>
      <c r="BI196" s="134">
        <f>IF(N196="nulová",J196,0)</f>
        <v>0</v>
      </c>
      <c r="BJ196" s="16" t="s">
        <v>80</v>
      </c>
      <c r="BK196" s="134">
        <f>ROUND(I196*H196,2)</f>
        <v>0</v>
      </c>
      <c r="BL196" s="16" t="s">
        <v>122</v>
      </c>
      <c r="BM196" s="133" t="s">
        <v>291</v>
      </c>
    </row>
    <row r="197" spans="2:65" s="1" customFormat="1">
      <c r="B197" s="31"/>
      <c r="D197" s="135" t="s">
        <v>124</v>
      </c>
      <c r="F197" s="136" t="s">
        <v>292</v>
      </c>
      <c r="I197" s="137"/>
      <c r="L197" s="31"/>
      <c r="M197" s="138"/>
      <c r="T197" s="52"/>
      <c r="AT197" s="16" t="s">
        <v>124</v>
      </c>
      <c r="AU197" s="16" t="s">
        <v>83</v>
      </c>
    </row>
    <row r="198" spans="2:65" s="1" customFormat="1">
      <c r="B198" s="31"/>
      <c r="D198" s="139" t="s">
        <v>126</v>
      </c>
      <c r="F198" s="140" t="s">
        <v>293</v>
      </c>
      <c r="I198" s="137"/>
      <c r="L198" s="31"/>
      <c r="M198" s="138"/>
      <c r="T198" s="52"/>
      <c r="AT198" s="16" t="s">
        <v>126</v>
      </c>
      <c r="AU198" s="16" t="s">
        <v>83</v>
      </c>
    </row>
    <row r="199" spans="2:65" s="1" customFormat="1" ht="16.5" customHeight="1">
      <c r="B199" s="31"/>
      <c r="C199" s="122" t="s">
        <v>294</v>
      </c>
      <c r="D199" s="122" t="s">
        <v>117</v>
      </c>
      <c r="E199" s="123" t="s">
        <v>295</v>
      </c>
      <c r="F199" s="124" t="s">
        <v>296</v>
      </c>
      <c r="G199" s="125" t="s">
        <v>141</v>
      </c>
      <c r="H199" s="126">
        <v>2</v>
      </c>
      <c r="I199" s="127"/>
      <c r="J199" s="128">
        <f>ROUND(I199*H199,2)</f>
        <v>0</v>
      </c>
      <c r="K199" s="124" t="s">
        <v>121</v>
      </c>
      <c r="L199" s="31"/>
      <c r="M199" s="129" t="s">
        <v>19</v>
      </c>
      <c r="N199" s="130" t="s">
        <v>43</v>
      </c>
      <c r="P199" s="131">
        <f>O199*H199</f>
        <v>0</v>
      </c>
      <c r="Q199" s="131">
        <v>0</v>
      </c>
      <c r="R199" s="131">
        <f>Q199*H199</f>
        <v>0</v>
      </c>
      <c r="S199" s="131">
        <v>0</v>
      </c>
      <c r="T199" s="132">
        <f>S199*H199</f>
        <v>0</v>
      </c>
      <c r="AR199" s="133" t="s">
        <v>122</v>
      </c>
      <c r="AT199" s="133" t="s">
        <v>117</v>
      </c>
      <c r="AU199" s="133" t="s">
        <v>83</v>
      </c>
      <c r="AY199" s="16" t="s">
        <v>115</v>
      </c>
      <c r="BE199" s="134">
        <f>IF(N199="základní",J199,0)</f>
        <v>0</v>
      </c>
      <c r="BF199" s="134">
        <f>IF(N199="snížená",J199,0)</f>
        <v>0</v>
      </c>
      <c r="BG199" s="134">
        <f>IF(N199="zákl. přenesená",J199,0)</f>
        <v>0</v>
      </c>
      <c r="BH199" s="134">
        <f>IF(N199="sníž. přenesená",J199,0)</f>
        <v>0</v>
      </c>
      <c r="BI199" s="134">
        <f>IF(N199="nulová",J199,0)</f>
        <v>0</v>
      </c>
      <c r="BJ199" s="16" t="s">
        <v>80</v>
      </c>
      <c r="BK199" s="134">
        <f>ROUND(I199*H199,2)</f>
        <v>0</v>
      </c>
      <c r="BL199" s="16" t="s">
        <v>122</v>
      </c>
      <c r="BM199" s="133" t="s">
        <v>297</v>
      </c>
    </row>
    <row r="200" spans="2:65" s="1" customFormat="1">
      <c r="B200" s="31"/>
      <c r="D200" s="135" t="s">
        <v>124</v>
      </c>
      <c r="F200" s="136" t="s">
        <v>298</v>
      </c>
      <c r="I200" s="137"/>
      <c r="L200" s="31"/>
      <c r="M200" s="138"/>
      <c r="T200" s="52"/>
      <c r="AT200" s="16" t="s">
        <v>124</v>
      </c>
      <c r="AU200" s="16" t="s">
        <v>83</v>
      </c>
    </row>
    <row r="201" spans="2:65" s="1" customFormat="1">
      <c r="B201" s="31"/>
      <c r="D201" s="139" t="s">
        <v>126</v>
      </c>
      <c r="F201" s="140" t="s">
        <v>299</v>
      </c>
      <c r="I201" s="137"/>
      <c r="L201" s="31"/>
      <c r="M201" s="138"/>
      <c r="T201" s="52"/>
      <c r="AT201" s="16" t="s">
        <v>126</v>
      </c>
      <c r="AU201" s="16" t="s">
        <v>83</v>
      </c>
    </row>
    <row r="202" spans="2:65" s="1" customFormat="1" ht="16.5" customHeight="1">
      <c r="B202" s="31"/>
      <c r="C202" s="122" t="s">
        <v>300</v>
      </c>
      <c r="D202" s="122" t="s">
        <v>117</v>
      </c>
      <c r="E202" s="123" t="s">
        <v>301</v>
      </c>
      <c r="F202" s="124" t="s">
        <v>302</v>
      </c>
      <c r="G202" s="125" t="s">
        <v>120</v>
      </c>
      <c r="H202" s="126">
        <v>2722.127</v>
      </c>
      <c r="I202" s="127"/>
      <c r="J202" s="128">
        <f>ROUND(I202*H202,2)</f>
        <v>0</v>
      </c>
      <c r="K202" s="124" t="s">
        <v>121</v>
      </c>
      <c r="L202" s="31"/>
      <c r="M202" s="129" t="s">
        <v>19</v>
      </c>
      <c r="N202" s="130" t="s">
        <v>43</v>
      </c>
      <c r="P202" s="131">
        <f>O202*H202</f>
        <v>0</v>
      </c>
      <c r="Q202" s="131">
        <v>0</v>
      </c>
      <c r="R202" s="131">
        <f>Q202*H202</f>
        <v>0</v>
      </c>
      <c r="S202" s="131">
        <v>0</v>
      </c>
      <c r="T202" s="132">
        <f>S202*H202</f>
        <v>0</v>
      </c>
      <c r="AR202" s="133" t="s">
        <v>122</v>
      </c>
      <c r="AT202" s="133" t="s">
        <v>117</v>
      </c>
      <c r="AU202" s="133" t="s">
        <v>83</v>
      </c>
      <c r="AY202" s="16" t="s">
        <v>115</v>
      </c>
      <c r="BE202" s="134">
        <f>IF(N202="základní",J202,0)</f>
        <v>0</v>
      </c>
      <c r="BF202" s="134">
        <f>IF(N202="snížená",J202,0)</f>
        <v>0</v>
      </c>
      <c r="BG202" s="134">
        <f>IF(N202="zákl. přenesená",J202,0)</f>
        <v>0</v>
      </c>
      <c r="BH202" s="134">
        <f>IF(N202="sníž. přenesená",J202,0)</f>
        <v>0</v>
      </c>
      <c r="BI202" s="134">
        <f>IF(N202="nulová",J202,0)</f>
        <v>0</v>
      </c>
      <c r="BJ202" s="16" t="s">
        <v>80</v>
      </c>
      <c r="BK202" s="134">
        <f>ROUND(I202*H202,2)</f>
        <v>0</v>
      </c>
      <c r="BL202" s="16" t="s">
        <v>122</v>
      </c>
      <c r="BM202" s="133" t="s">
        <v>303</v>
      </c>
    </row>
    <row r="203" spans="2:65" s="1" customFormat="1">
      <c r="B203" s="31"/>
      <c r="D203" s="135" t="s">
        <v>124</v>
      </c>
      <c r="F203" s="136" t="s">
        <v>304</v>
      </c>
      <c r="I203" s="137"/>
      <c r="L203" s="31"/>
      <c r="M203" s="138"/>
      <c r="T203" s="52"/>
      <c r="AT203" s="16" t="s">
        <v>124</v>
      </c>
      <c r="AU203" s="16" t="s">
        <v>83</v>
      </c>
    </row>
    <row r="204" spans="2:65" s="1" customFormat="1">
      <c r="B204" s="31"/>
      <c r="D204" s="139" t="s">
        <v>126</v>
      </c>
      <c r="F204" s="140" t="s">
        <v>305</v>
      </c>
      <c r="I204" s="137"/>
      <c r="L204" s="31"/>
      <c r="M204" s="138"/>
      <c r="T204" s="52"/>
      <c r="AT204" s="16" t="s">
        <v>126</v>
      </c>
      <c r="AU204" s="16" t="s">
        <v>83</v>
      </c>
    </row>
    <row r="205" spans="2:65" s="12" customFormat="1">
      <c r="B205" s="141"/>
      <c r="D205" s="135" t="s">
        <v>128</v>
      </c>
      <c r="E205" s="142" t="s">
        <v>19</v>
      </c>
      <c r="F205" s="143" t="s">
        <v>129</v>
      </c>
      <c r="H205" s="142" t="s">
        <v>19</v>
      </c>
      <c r="I205" s="144"/>
      <c r="L205" s="141"/>
      <c r="M205" s="145"/>
      <c r="T205" s="146"/>
      <c r="AT205" s="142" t="s">
        <v>128</v>
      </c>
      <c r="AU205" s="142" t="s">
        <v>83</v>
      </c>
      <c r="AV205" s="12" t="s">
        <v>80</v>
      </c>
      <c r="AW205" s="12" t="s">
        <v>33</v>
      </c>
      <c r="AX205" s="12" t="s">
        <v>72</v>
      </c>
      <c r="AY205" s="142" t="s">
        <v>115</v>
      </c>
    </row>
    <row r="206" spans="2:65" s="12" customFormat="1">
      <c r="B206" s="141"/>
      <c r="D206" s="135" t="s">
        <v>128</v>
      </c>
      <c r="E206" s="142" t="s">
        <v>19</v>
      </c>
      <c r="F206" s="143" t="s">
        <v>306</v>
      </c>
      <c r="H206" s="142" t="s">
        <v>19</v>
      </c>
      <c r="I206" s="144"/>
      <c r="L206" s="141"/>
      <c r="M206" s="145"/>
      <c r="T206" s="146"/>
      <c r="AT206" s="142" t="s">
        <v>128</v>
      </c>
      <c r="AU206" s="142" t="s">
        <v>83</v>
      </c>
      <c r="AV206" s="12" t="s">
        <v>80</v>
      </c>
      <c r="AW206" s="12" t="s">
        <v>33</v>
      </c>
      <c r="AX206" s="12" t="s">
        <v>72</v>
      </c>
      <c r="AY206" s="142" t="s">
        <v>115</v>
      </c>
    </row>
    <row r="207" spans="2:65" s="12" customFormat="1">
      <c r="B207" s="141"/>
      <c r="D207" s="135" t="s">
        <v>128</v>
      </c>
      <c r="E207" s="142" t="s">
        <v>19</v>
      </c>
      <c r="F207" s="143" t="s">
        <v>307</v>
      </c>
      <c r="H207" s="142" t="s">
        <v>19</v>
      </c>
      <c r="I207" s="144"/>
      <c r="L207" s="141"/>
      <c r="M207" s="145"/>
      <c r="T207" s="146"/>
      <c r="AT207" s="142" t="s">
        <v>128</v>
      </c>
      <c r="AU207" s="142" t="s">
        <v>83</v>
      </c>
      <c r="AV207" s="12" t="s">
        <v>80</v>
      </c>
      <c r="AW207" s="12" t="s">
        <v>33</v>
      </c>
      <c r="AX207" s="12" t="s">
        <v>72</v>
      </c>
      <c r="AY207" s="142" t="s">
        <v>115</v>
      </c>
    </row>
    <row r="208" spans="2:65" s="13" customFormat="1">
      <c r="B208" s="147"/>
      <c r="D208" s="135" t="s">
        <v>128</v>
      </c>
      <c r="E208" s="148" t="s">
        <v>19</v>
      </c>
      <c r="F208" s="149" t="s">
        <v>308</v>
      </c>
      <c r="H208" s="150">
        <v>169.82599999999999</v>
      </c>
      <c r="I208" s="151"/>
      <c r="L208" s="147"/>
      <c r="M208" s="152"/>
      <c r="T208" s="153"/>
      <c r="AT208" s="148" t="s">
        <v>128</v>
      </c>
      <c r="AU208" s="148" t="s">
        <v>83</v>
      </c>
      <c r="AV208" s="13" t="s">
        <v>83</v>
      </c>
      <c r="AW208" s="13" t="s">
        <v>33</v>
      </c>
      <c r="AX208" s="13" t="s">
        <v>72</v>
      </c>
      <c r="AY208" s="148" t="s">
        <v>115</v>
      </c>
    </row>
    <row r="209" spans="2:65" s="13" customFormat="1">
      <c r="B209" s="147"/>
      <c r="D209" s="135" t="s">
        <v>128</v>
      </c>
      <c r="E209" s="148" t="s">
        <v>19</v>
      </c>
      <c r="F209" s="149" t="s">
        <v>309</v>
      </c>
      <c r="H209" s="150">
        <v>2552.3009999999999</v>
      </c>
      <c r="I209" s="151"/>
      <c r="L209" s="147"/>
      <c r="M209" s="152"/>
      <c r="T209" s="153"/>
      <c r="AT209" s="148" t="s">
        <v>128</v>
      </c>
      <c r="AU209" s="148" t="s">
        <v>83</v>
      </c>
      <c r="AV209" s="13" t="s">
        <v>83</v>
      </c>
      <c r="AW209" s="13" t="s">
        <v>33</v>
      </c>
      <c r="AX209" s="13" t="s">
        <v>72</v>
      </c>
      <c r="AY209" s="148" t="s">
        <v>115</v>
      </c>
    </row>
    <row r="210" spans="2:65" s="1" customFormat="1" ht="16.5" customHeight="1">
      <c r="B210" s="31"/>
      <c r="C210" s="122" t="s">
        <v>310</v>
      </c>
      <c r="D210" s="122" t="s">
        <v>117</v>
      </c>
      <c r="E210" s="123" t="s">
        <v>311</v>
      </c>
      <c r="F210" s="124" t="s">
        <v>312</v>
      </c>
      <c r="G210" s="125" t="s">
        <v>120</v>
      </c>
      <c r="H210" s="126">
        <v>552.5</v>
      </c>
      <c r="I210" s="127"/>
      <c r="J210" s="128">
        <f>ROUND(I210*H210,2)</f>
        <v>0</v>
      </c>
      <c r="K210" s="124" t="s">
        <v>121</v>
      </c>
      <c r="L210" s="31"/>
      <c r="M210" s="129" t="s">
        <v>19</v>
      </c>
      <c r="N210" s="130" t="s">
        <v>43</v>
      </c>
      <c r="P210" s="131">
        <f>O210*H210</f>
        <v>0</v>
      </c>
      <c r="Q210" s="131">
        <v>0</v>
      </c>
      <c r="R210" s="131">
        <f>Q210*H210</f>
        <v>0</v>
      </c>
      <c r="S210" s="131">
        <v>0</v>
      </c>
      <c r="T210" s="132">
        <f>S210*H210</f>
        <v>0</v>
      </c>
      <c r="AR210" s="133" t="s">
        <v>122</v>
      </c>
      <c r="AT210" s="133" t="s">
        <v>117</v>
      </c>
      <c r="AU210" s="133" t="s">
        <v>83</v>
      </c>
      <c r="AY210" s="16" t="s">
        <v>115</v>
      </c>
      <c r="BE210" s="134">
        <f>IF(N210="základní",J210,0)</f>
        <v>0</v>
      </c>
      <c r="BF210" s="134">
        <f>IF(N210="snížená",J210,0)</f>
        <v>0</v>
      </c>
      <c r="BG210" s="134">
        <f>IF(N210="zákl. přenesená",J210,0)</f>
        <v>0</v>
      </c>
      <c r="BH210" s="134">
        <f>IF(N210="sníž. přenesená",J210,0)</f>
        <v>0</v>
      </c>
      <c r="BI210" s="134">
        <f>IF(N210="nulová",J210,0)</f>
        <v>0</v>
      </c>
      <c r="BJ210" s="16" t="s">
        <v>80</v>
      </c>
      <c r="BK210" s="134">
        <f>ROUND(I210*H210,2)</f>
        <v>0</v>
      </c>
      <c r="BL210" s="16" t="s">
        <v>122</v>
      </c>
      <c r="BM210" s="133" t="s">
        <v>313</v>
      </c>
    </row>
    <row r="211" spans="2:65" s="1" customFormat="1">
      <c r="B211" s="31"/>
      <c r="D211" s="135" t="s">
        <v>124</v>
      </c>
      <c r="F211" s="136" t="s">
        <v>314</v>
      </c>
      <c r="I211" s="137"/>
      <c r="L211" s="31"/>
      <c r="M211" s="138"/>
      <c r="T211" s="52"/>
      <c r="AT211" s="16" t="s">
        <v>124</v>
      </c>
      <c r="AU211" s="16" t="s">
        <v>83</v>
      </c>
    </row>
    <row r="212" spans="2:65" s="1" customFormat="1">
      <c r="B212" s="31"/>
      <c r="D212" s="139" t="s">
        <v>126</v>
      </c>
      <c r="F212" s="140" t="s">
        <v>315</v>
      </c>
      <c r="I212" s="137"/>
      <c r="L212" s="31"/>
      <c r="M212" s="138"/>
      <c r="T212" s="52"/>
      <c r="AT212" s="16" t="s">
        <v>126</v>
      </c>
      <c r="AU212" s="16" t="s">
        <v>83</v>
      </c>
    </row>
    <row r="213" spans="2:65" s="12" customFormat="1">
      <c r="B213" s="141"/>
      <c r="D213" s="135" t="s">
        <v>128</v>
      </c>
      <c r="E213" s="142" t="s">
        <v>19</v>
      </c>
      <c r="F213" s="143" t="s">
        <v>194</v>
      </c>
      <c r="H213" s="142" t="s">
        <v>19</v>
      </c>
      <c r="I213" s="144"/>
      <c r="L213" s="141"/>
      <c r="M213" s="145"/>
      <c r="T213" s="146"/>
      <c r="AT213" s="142" t="s">
        <v>128</v>
      </c>
      <c r="AU213" s="142" t="s">
        <v>83</v>
      </c>
      <c r="AV213" s="12" t="s">
        <v>80</v>
      </c>
      <c r="AW213" s="12" t="s">
        <v>33</v>
      </c>
      <c r="AX213" s="12" t="s">
        <v>72</v>
      </c>
      <c r="AY213" s="142" t="s">
        <v>115</v>
      </c>
    </row>
    <row r="214" spans="2:65" s="12" customFormat="1">
      <c r="B214" s="141"/>
      <c r="D214" s="135" t="s">
        <v>128</v>
      </c>
      <c r="E214" s="142" t="s">
        <v>19</v>
      </c>
      <c r="F214" s="143" t="s">
        <v>198</v>
      </c>
      <c r="H214" s="142" t="s">
        <v>19</v>
      </c>
      <c r="I214" s="144"/>
      <c r="L214" s="141"/>
      <c r="M214" s="145"/>
      <c r="T214" s="146"/>
      <c r="AT214" s="142" t="s">
        <v>128</v>
      </c>
      <c r="AU214" s="142" t="s">
        <v>83</v>
      </c>
      <c r="AV214" s="12" t="s">
        <v>80</v>
      </c>
      <c r="AW214" s="12" t="s">
        <v>33</v>
      </c>
      <c r="AX214" s="12" t="s">
        <v>72</v>
      </c>
      <c r="AY214" s="142" t="s">
        <v>115</v>
      </c>
    </row>
    <row r="215" spans="2:65" s="13" customFormat="1">
      <c r="B215" s="147"/>
      <c r="D215" s="135" t="s">
        <v>128</v>
      </c>
      <c r="E215" s="148" t="s">
        <v>19</v>
      </c>
      <c r="F215" s="149" t="s">
        <v>316</v>
      </c>
      <c r="H215" s="150">
        <v>552.5</v>
      </c>
      <c r="I215" s="151"/>
      <c r="L215" s="147"/>
      <c r="M215" s="152"/>
      <c r="T215" s="153"/>
      <c r="AT215" s="148" t="s">
        <v>128</v>
      </c>
      <c r="AU215" s="148" t="s">
        <v>83</v>
      </c>
      <c r="AV215" s="13" t="s">
        <v>83</v>
      </c>
      <c r="AW215" s="13" t="s">
        <v>33</v>
      </c>
      <c r="AX215" s="13" t="s">
        <v>72</v>
      </c>
      <c r="AY215" s="148" t="s">
        <v>115</v>
      </c>
    </row>
    <row r="216" spans="2:65" s="1" customFormat="1" ht="16.5" customHeight="1">
      <c r="B216" s="31"/>
      <c r="C216" s="122" t="s">
        <v>317</v>
      </c>
      <c r="D216" s="122" t="s">
        <v>117</v>
      </c>
      <c r="E216" s="123" t="s">
        <v>318</v>
      </c>
      <c r="F216" s="124" t="s">
        <v>319</v>
      </c>
      <c r="G216" s="125" t="s">
        <v>120</v>
      </c>
      <c r="H216" s="126">
        <v>552.5</v>
      </c>
      <c r="I216" s="127"/>
      <c r="J216" s="128">
        <f>ROUND(I216*H216,2)</f>
        <v>0</v>
      </c>
      <c r="K216" s="124" t="s">
        <v>121</v>
      </c>
      <c r="L216" s="31"/>
      <c r="M216" s="129" t="s">
        <v>19</v>
      </c>
      <c r="N216" s="130" t="s">
        <v>43</v>
      </c>
      <c r="P216" s="131">
        <f>O216*H216</f>
        <v>0</v>
      </c>
      <c r="Q216" s="131">
        <v>0</v>
      </c>
      <c r="R216" s="131">
        <f>Q216*H216</f>
        <v>0</v>
      </c>
      <c r="S216" s="131">
        <v>0</v>
      </c>
      <c r="T216" s="132">
        <f>S216*H216</f>
        <v>0</v>
      </c>
      <c r="AR216" s="133" t="s">
        <v>122</v>
      </c>
      <c r="AT216" s="133" t="s">
        <v>117</v>
      </c>
      <c r="AU216" s="133" t="s">
        <v>83</v>
      </c>
      <c r="AY216" s="16" t="s">
        <v>115</v>
      </c>
      <c r="BE216" s="134">
        <f>IF(N216="základní",J216,0)</f>
        <v>0</v>
      </c>
      <c r="BF216" s="134">
        <f>IF(N216="snížená",J216,0)</f>
        <v>0</v>
      </c>
      <c r="BG216" s="134">
        <f>IF(N216="zákl. přenesená",J216,0)</f>
        <v>0</v>
      </c>
      <c r="BH216" s="134">
        <f>IF(N216="sníž. přenesená",J216,0)</f>
        <v>0</v>
      </c>
      <c r="BI216" s="134">
        <f>IF(N216="nulová",J216,0)</f>
        <v>0</v>
      </c>
      <c r="BJ216" s="16" t="s">
        <v>80</v>
      </c>
      <c r="BK216" s="134">
        <f>ROUND(I216*H216,2)</f>
        <v>0</v>
      </c>
      <c r="BL216" s="16" t="s">
        <v>122</v>
      </c>
      <c r="BM216" s="133" t="s">
        <v>320</v>
      </c>
    </row>
    <row r="217" spans="2:65" s="1" customFormat="1">
      <c r="B217" s="31"/>
      <c r="D217" s="135" t="s">
        <v>124</v>
      </c>
      <c r="F217" s="136" t="s">
        <v>321</v>
      </c>
      <c r="I217" s="137"/>
      <c r="L217" s="31"/>
      <c r="M217" s="138"/>
      <c r="T217" s="52"/>
      <c r="AT217" s="16" t="s">
        <v>124</v>
      </c>
      <c r="AU217" s="16" t="s">
        <v>83</v>
      </c>
    </row>
    <row r="218" spans="2:65" s="1" customFormat="1">
      <c r="B218" s="31"/>
      <c r="D218" s="139" t="s">
        <v>126</v>
      </c>
      <c r="F218" s="140" t="s">
        <v>322</v>
      </c>
      <c r="I218" s="137"/>
      <c r="L218" s="31"/>
      <c r="M218" s="138"/>
      <c r="T218" s="52"/>
      <c r="AT218" s="16" t="s">
        <v>126</v>
      </c>
      <c r="AU218" s="16" t="s">
        <v>83</v>
      </c>
    </row>
    <row r="219" spans="2:65" s="12" customFormat="1">
      <c r="B219" s="141"/>
      <c r="D219" s="135" t="s">
        <v>128</v>
      </c>
      <c r="E219" s="142" t="s">
        <v>19</v>
      </c>
      <c r="F219" s="143" t="s">
        <v>194</v>
      </c>
      <c r="H219" s="142" t="s">
        <v>19</v>
      </c>
      <c r="I219" s="144"/>
      <c r="L219" s="141"/>
      <c r="M219" s="145"/>
      <c r="T219" s="146"/>
      <c r="AT219" s="142" t="s">
        <v>128</v>
      </c>
      <c r="AU219" s="142" t="s">
        <v>83</v>
      </c>
      <c r="AV219" s="12" t="s">
        <v>80</v>
      </c>
      <c r="AW219" s="12" t="s">
        <v>33</v>
      </c>
      <c r="AX219" s="12" t="s">
        <v>72</v>
      </c>
      <c r="AY219" s="142" t="s">
        <v>115</v>
      </c>
    </row>
    <row r="220" spans="2:65" s="12" customFormat="1">
      <c r="B220" s="141"/>
      <c r="D220" s="135" t="s">
        <v>128</v>
      </c>
      <c r="E220" s="142" t="s">
        <v>19</v>
      </c>
      <c r="F220" s="143" t="s">
        <v>198</v>
      </c>
      <c r="H220" s="142" t="s">
        <v>19</v>
      </c>
      <c r="I220" s="144"/>
      <c r="L220" s="141"/>
      <c r="M220" s="145"/>
      <c r="T220" s="146"/>
      <c r="AT220" s="142" t="s">
        <v>128</v>
      </c>
      <c r="AU220" s="142" t="s">
        <v>83</v>
      </c>
      <c r="AV220" s="12" t="s">
        <v>80</v>
      </c>
      <c r="AW220" s="12" t="s">
        <v>33</v>
      </c>
      <c r="AX220" s="12" t="s">
        <v>72</v>
      </c>
      <c r="AY220" s="142" t="s">
        <v>115</v>
      </c>
    </row>
    <row r="221" spans="2:65" s="13" customFormat="1">
      <c r="B221" s="147"/>
      <c r="D221" s="135" t="s">
        <v>128</v>
      </c>
      <c r="E221" s="148" t="s">
        <v>19</v>
      </c>
      <c r="F221" s="149" t="s">
        <v>323</v>
      </c>
      <c r="H221" s="150">
        <v>552.5</v>
      </c>
      <c r="I221" s="151"/>
      <c r="L221" s="147"/>
      <c r="M221" s="152"/>
      <c r="T221" s="153"/>
      <c r="AT221" s="148" t="s">
        <v>128</v>
      </c>
      <c r="AU221" s="148" t="s">
        <v>83</v>
      </c>
      <c r="AV221" s="13" t="s">
        <v>83</v>
      </c>
      <c r="AW221" s="13" t="s">
        <v>33</v>
      </c>
      <c r="AX221" s="13" t="s">
        <v>72</v>
      </c>
      <c r="AY221" s="148" t="s">
        <v>115</v>
      </c>
    </row>
    <row r="222" spans="2:65" s="1" customFormat="1" ht="16.5" customHeight="1">
      <c r="B222" s="31"/>
      <c r="C222" s="155" t="s">
        <v>324</v>
      </c>
      <c r="D222" s="155" t="s">
        <v>250</v>
      </c>
      <c r="E222" s="156" t="s">
        <v>325</v>
      </c>
      <c r="F222" s="157" t="s">
        <v>326</v>
      </c>
      <c r="G222" s="158" t="s">
        <v>253</v>
      </c>
      <c r="H222" s="159">
        <v>99.45</v>
      </c>
      <c r="I222" s="160"/>
      <c r="J222" s="161">
        <f>ROUND(I222*H222,2)</f>
        <v>0</v>
      </c>
      <c r="K222" s="157" t="s">
        <v>121</v>
      </c>
      <c r="L222" s="162"/>
      <c r="M222" s="163" t="s">
        <v>19</v>
      </c>
      <c r="N222" s="164" t="s">
        <v>43</v>
      </c>
      <c r="P222" s="131">
        <f>O222*H222</f>
        <v>0</v>
      </c>
      <c r="Q222" s="131">
        <v>0</v>
      </c>
      <c r="R222" s="131">
        <f>Q222*H222</f>
        <v>0</v>
      </c>
      <c r="S222" s="131">
        <v>0</v>
      </c>
      <c r="T222" s="132">
        <f>S222*H222</f>
        <v>0</v>
      </c>
      <c r="AR222" s="133" t="s">
        <v>168</v>
      </c>
      <c r="AT222" s="133" t="s">
        <v>250</v>
      </c>
      <c r="AU222" s="133" t="s">
        <v>83</v>
      </c>
      <c r="AY222" s="16" t="s">
        <v>115</v>
      </c>
      <c r="BE222" s="134">
        <f>IF(N222="základní",J222,0)</f>
        <v>0</v>
      </c>
      <c r="BF222" s="134">
        <f>IF(N222="snížená",J222,0)</f>
        <v>0</v>
      </c>
      <c r="BG222" s="134">
        <f>IF(N222="zákl. přenesená",J222,0)</f>
        <v>0</v>
      </c>
      <c r="BH222" s="134">
        <f>IF(N222="sníž. přenesená",J222,0)</f>
        <v>0</v>
      </c>
      <c r="BI222" s="134">
        <f>IF(N222="nulová",J222,0)</f>
        <v>0</v>
      </c>
      <c r="BJ222" s="16" t="s">
        <v>80</v>
      </c>
      <c r="BK222" s="134">
        <f>ROUND(I222*H222,2)</f>
        <v>0</v>
      </c>
      <c r="BL222" s="16" t="s">
        <v>122</v>
      </c>
      <c r="BM222" s="133" t="s">
        <v>327</v>
      </c>
    </row>
    <row r="223" spans="2:65" s="1" customFormat="1">
      <c r="B223" s="31"/>
      <c r="D223" s="135" t="s">
        <v>124</v>
      </c>
      <c r="F223" s="136" t="s">
        <v>326</v>
      </c>
      <c r="I223" s="137"/>
      <c r="L223" s="31"/>
      <c r="M223" s="138"/>
      <c r="T223" s="52"/>
      <c r="AT223" s="16" t="s">
        <v>124</v>
      </c>
      <c r="AU223" s="16" t="s">
        <v>83</v>
      </c>
    </row>
    <row r="224" spans="2:65" s="12" customFormat="1">
      <c r="B224" s="141"/>
      <c r="D224" s="135" t="s">
        <v>128</v>
      </c>
      <c r="E224" s="142" t="s">
        <v>19</v>
      </c>
      <c r="F224" s="143" t="s">
        <v>194</v>
      </c>
      <c r="H224" s="142" t="s">
        <v>19</v>
      </c>
      <c r="I224" s="144"/>
      <c r="L224" s="141"/>
      <c r="M224" s="145"/>
      <c r="T224" s="146"/>
      <c r="AT224" s="142" t="s">
        <v>128</v>
      </c>
      <c r="AU224" s="142" t="s">
        <v>83</v>
      </c>
      <c r="AV224" s="12" t="s">
        <v>80</v>
      </c>
      <c r="AW224" s="12" t="s">
        <v>33</v>
      </c>
      <c r="AX224" s="12" t="s">
        <v>72</v>
      </c>
      <c r="AY224" s="142" t="s">
        <v>115</v>
      </c>
    </row>
    <row r="225" spans="2:65" s="12" customFormat="1">
      <c r="B225" s="141"/>
      <c r="D225" s="135" t="s">
        <v>128</v>
      </c>
      <c r="E225" s="142" t="s">
        <v>19</v>
      </c>
      <c r="F225" s="143" t="s">
        <v>198</v>
      </c>
      <c r="H225" s="142" t="s">
        <v>19</v>
      </c>
      <c r="I225" s="144"/>
      <c r="L225" s="141"/>
      <c r="M225" s="145"/>
      <c r="T225" s="146"/>
      <c r="AT225" s="142" t="s">
        <v>128</v>
      </c>
      <c r="AU225" s="142" t="s">
        <v>83</v>
      </c>
      <c r="AV225" s="12" t="s">
        <v>80</v>
      </c>
      <c r="AW225" s="12" t="s">
        <v>33</v>
      </c>
      <c r="AX225" s="12" t="s">
        <v>72</v>
      </c>
      <c r="AY225" s="142" t="s">
        <v>115</v>
      </c>
    </row>
    <row r="226" spans="2:65" s="13" customFormat="1">
      <c r="B226" s="147"/>
      <c r="D226" s="135" t="s">
        <v>128</v>
      </c>
      <c r="E226" s="148" t="s">
        <v>19</v>
      </c>
      <c r="F226" s="149" t="s">
        <v>328</v>
      </c>
      <c r="H226" s="150">
        <v>55.25</v>
      </c>
      <c r="I226" s="151"/>
      <c r="L226" s="147"/>
      <c r="M226" s="152"/>
      <c r="T226" s="153"/>
      <c r="AT226" s="148" t="s">
        <v>128</v>
      </c>
      <c r="AU226" s="148" t="s">
        <v>83</v>
      </c>
      <c r="AV226" s="13" t="s">
        <v>83</v>
      </c>
      <c r="AW226" s="13" t="s">
        <v>33</v>
      </c>
      <c r="AX226" s="13" t="s">
        <v>72</v>
      </c>
      <c r="AY226" s="148" t="s">
        <v>115</v>
      </c>
    </row>
    <row r="227" spans="2:65" s="13" customFormat="1">
      <c r="B227" s="147"/>
      <c r="D227" s="135" t="s">
        <v>128</v>
      </c>
      <c r="F227" s="149" t="s">
        <v>329</v>
      </c>
      <c r="H227" s="150">
        <v>99.45</v>
      </c>
      <c r="I227" s="151"/>
      <c r="L227" s="147"/>
      <c r="M227" s="152"/>
      <c r="T227" s="153"/>
      <c r="AT227" s="148" t="s">
        <v>128</v>
      </c>
      <c r="AU227" s="148" t="s">
        <v>83</v>
      </c>
      <c r="AV227" s="13" t="s">
        <v>83</v>
      </c>
      <c r="AW227" s="13" t="s">
        <v>4</v>
      </c>
      <c r="AX227" s="13" t="s">
        <v>80</v>
      </c>
      <c r="AY227" s="148" t="s">
        <v>115</v>
      </c>
    </row>
    <row r="228" spans="2:65" s="1" customFormat="1" ht="21.75" customHeight="1">
      <c r="B228" s="31"/>
      <c r="C228" s="122" t="s">
        <v>330</v>
      </c>
      <c r="D228" s="122" t="s">
        <v>117</v>
      </c>
      <c r="E228" s="123" t="s">
        <v>331</v>
      </c>
      <c r="F228" s="124" t="s">
        <v>332</v>
      </c>
      <c r="G228" s="125" t="s">
        <v>141</v>
      </c>
      <c r="H228" s="126">
        <v>14</v>
      </c>
      <c r="I228" s="127"/>
      <c r="J228" s="128">
        <f>ROUND(I228*H228,2)</f>
        <v>0</v>
      </c>
      <c r="K228" s="124" t="s">
        <v>121</v>
      </c>
      <c r="L228" s="31"/>
      <c r="M228" s="129" t="s">
        <v>19</v>
      </c>
      <c r="N228" s="130" t="s">
        <v>43</v>
      </c>
      <c r="P228" s="131">
        <f>O228*H228</f>
        <v>0</v>
      </c>
      <c r="Q228" s="131">
        <v>0</v>
      </c>
      <c r="R228" s="131">
        <f>Q228*H228</f>
        <v>0</v>
      </c>
      <c r="S228" s="131">
        <v>0</v>
      </c>
      <c r="T228" s="132">
        <f>S228*H228</f>
        <v>0</v>
      </c>
      <c r="AR228" s="133" t="s">
        <v>122</v>
      </c>
      <c r="AT228" s="133" t="s">
        <v>117</v>
      </c>
      <c r="AU228" s="133" t="s">
        <v>83</v>
      </c>
      <c r="AY228" s="16" t="s">
        <v>115</v>
      </c>
      <c r="BE228" s="134">
        <f>IF(N228="základní",J228,0)</f>
        <v>0</v>
      </c>
      <c r="BF228" s="134">
        <f>IF(N228="snížená",J228,0)</f>
        <v>0</v>
      </c>
      <c r="BG228" s="134">
        <f>IF(N228="zákl. přenesená",J228,0)</f>
        <v>0</v>
      </c>
      <c r="BH228" s="134">
        <f>IF(N228="sníž. přenesená",J228,0)</f>
        <v>0</v>
      </c>
      <c r="BI228" s="134">
        <f>IF(N228="nulová",J228,0)</f>
        <v>0</v>
      </c>
      <c r="BJ228" s="16" t="s">
        <v>80</v>
      </c>
      <c r="BK228" s="134">
        <f>ROUND(I228*H228,2)</f>
        <v>0</v>
      </c>
      <c r="BL228" s="16" t="s">
        <v>122</v>
      </c>
      <c r="BM228" s="133" t="s">
        <v>333</v>
      </c>
    </row>
    <row r="229" spans="2:65" s="1" customFormat="1">
      <c r="B229" s="31"/>
      <c r="D229" s="135" t="s">
        <v>124</v>
      </c>
      <c r="F229" s="136" t="s">
        <v>334</v>
      </c>
      <c r="I229" s="137"/>
      <c r="L229" s="31"/>
      <c r="M229" s="138"/>
      <c r="T229" s="52"/>
      <c r="AT229" s="16" t="s">
        <v>124</v>
      </c>
      <c r="AU229" s="16" t="s">
        <v>83</v>
      </c>
    </row>
    <row r="230" spans="2:65" s="1" customFormat="1">
      <c r="B230" s="31"/>
      <c r="D230" s="139" t="s">
        <v>126</v>
      </c>
      <c r="F230" s="140" t="s">
        <v>335</v>
      </c>
      <c r="I230" s="137"/>
      <c r="L230" s="31"/>
      <c r="M230" s="138"/>
      <c r="T230" s="52"/>
      <c r="AT230" s="16" t="s">
        <v>126</v>
      </c>
      <c r="AU230" s="16" t="s">
        <v>83</v>
      </c>
    </row>
    <row r="231" spans="2:65" s="12" customFormat="1">
      <c r="B231" s="141"/>
      <c r="D231" s="135" t="s">
        <v>128</v>
      </c>
      <c r="E231" s="142" t="s">
        <v>19</v>
      </c>
      <c r="F231" s="143" t="s">
        <v>336</v>
      </c>
      <c r="H231" s="142" t="s">
        <v>19</v>
      </c>
      <c r="I231" s="144"/>
      <c r="L231" s="141"/>
      <c r="M231" s="145"/>
      <c r="T231" s="146"/>
      <c r="AT231" s="142" t="s">
        <v>128</v>
      </c>
      <c r="AU231" s="142" t="s">
        <v>83</v>
      </c>
      <c r="AV231" s="12" t="s">
        <v>80</v>
      </c>
      <c r="AW231" s="12" t="s">
        <v>33</v>
      </c>
      <c r="AX231" s="12" t="s">
        <v>72</v>
      </c>
      <c r="AY231" s="142" t="s">
        <v>115</v>
      </c>
    </row>
    <row r="232" spans="2:65" s="13" customFormat="1">
      <c r="B232" s="147"/>
      <c r="D232" s="135" t="s">
        <v>128</v>
      </c>
      <c r="E232" s="148" t="s">
        <v>19</v>
      </c>
      <c r="F232" s="149" t="s">
        <v>337</v>
      </c>
      <c r="H232" s="150">
        <v>14</v>
      </c>
      <c r="I232" s="151"/>
      <c r="L232" s="147"/>
      <c r="M232" s="152"/>
      <c r="T232" s="153"/>
      <c r="AT232" s="148" t="s">
        <v>128</v>
      </c>
      <c r="AU232" s="148" t="s">
        <v>83</v>
      </c>
      <c r="AV232" s="13" t="s">
        <v>83</v>
      </c>
      <c r="AW232" s="13" t="s">
        <v>33</v>
      </c>
      <c r="AX232" s="13" t="s">
        <v>72</v>
      </c>
      <c r="AY232" s="148" t="s">
        <v>115</v>
      </c>
    </row>
    <row r="233" spans="2:65" s="1" customFormat="1" ht="16.5" customHeight="1">
      <c r="B233" s="31"/>
      <c r="C233" s="155" t="s">
        <v>338</v>
      </c>
      <c r="D233" s="155" t="s">
        <v>250</v>
      </c>
      <c r="E233" s="156" t="s">
        <v>339</v>
      </c>
      <c r="F233" s="157" t="s">
        <v>340</v>
      </c>
      <c r="G233" s="158" t="s">
        <v>189</v>
      </c>
      <c r="H233" s="159">
        <v>7</v>
      </c>
      <c r="I233" s="160"/>
      <c r="J233" s="161">
        <f>ROUND(I233*H233,2)</f>
        <v>0</v>
      </c>
      <c r="K233" s="157" t="s">
        <v>121</v>
      </c>
      <c r="L233" s="162"/>
      <c r="M233" s="163" t="s">
        <v>19</v>
      </c>
      <c r="N233" s="164" t="s">
        <v>43</v>
      </c>
      <c r="P233" s="131">
        <f>O233*H233</f>
        <v>0</v>
      </c>
      <c r="Q233" s="131">
        <v>0.22</v>
      </c>
      <c r="R233" s="131">
        <f>Q233*H233</f>
        <v>1.54</v>
      </c>
      <c r="S233" s="131">
        <v>0</v>
      </c>
      <c r="T233" s="132">
        <f>S233*H233</f>
        <v>0</v>
      </c>
      <c r="AR233" s="133" t="s">
        <v>168</v>
      </c>
      <c r="AT233" s="133" t="s">
        <v>250</v>
      </c>
      <c r="AU233" s="133" t="s">
        <v>83</v>
      </c>
      <c r="AY233" s="16" t="s">
        <v>115</v>
      </c>
      <c r="BE233" s="134">
        <f>IF(N233="základní",J233,0)</f>
        <v>0</v>
      </c>
      <c r="BF233" s="134">
        <f>IF(N233="snížená",J233,0)</f>
        <v>0</v>
      </c>
      <c r="BG233" s="134">
        <f>IF(N233="zákl. přenesená",J233,0)</f>
        <v>0</v>
      </c>
      <c r="BH233" s="134">
        <f>IF(N233="sníž. přenesená",J233,0)</f>
        <v>0</v>
      </c>
      <c r="BI233" s="134">
        <f>IF(N233="nulová",J233,0)</f>
        <v>0</v>
      </c>
      <c r="BJ233" s="16" t="s">
        <v>80</v>
      </c>
      <c r="BK233" s="134">
        <f>ROUND(I233*H233,2)</f>
        <v>0</v>
      </c>
      <c r="BL233" s="16" t="s">
        <v>122</v>
      </c>
      <c r="BM233" s="133" t="s">
        <v>341</v>
      </c>
    </row>
    <row r="234" spans="2:65" s="1" customFormat="1">
      <c r="B234" s="31"/>
      <c r="D234" s="135" t="s">
        <v>124</v>
      </c>
      <c r="F234" s="136" t="s">
        <v>340</v>
      </c>
      <c r="I234" s="137"/>
      <c r="L234" s="31"/>
      <c r="M234" s="138"/>
      <c r="T234" s="52"/>
      <c r="AT234" s="16" t="s">
        <v>124</v>
      </c>
      <c r="AU234" s="16" t="s">
        <v>83</v>
      </c>
    </row>
    <row r="235" spans="2:65" s="13" customFormat="1">
      <c r="B235" s="147"/>
      <c r="D235" s="135" t="s">
        <v>128</v>
      </c>
      <c r="F235" s="149" t="s">
        <v>342</v>
      </c>
      <c r="H235" s="150">
        <v>7</v>
      </c>
      <c r="I235" s="151"/>
      <c r="L235" s="147"/>
      <c r="M235" s="152"/>
      <c r="T235" s="153"/>
      <c r="AT235" s="148" t="s">
        <v>128</v>
      </c>
      <c r="AU235" s="148" t="s">
        <v>83</v>
      </c>
      <c r="AV235" s="13" t="s">
        <v>83</v>
      </c>
      <c r="AW235" s="13" t="s">
        <v>4</v>
      </c>
      <c r="AX235" s="13" t="s">
        <v>80</v>
      </c>
      <c r="AY235" s="148" t="s">
        <v>115</v>
      </c>
    </row>
    <row r="236" spans="2:65" s="1" customFormat="1" ht="16.5" customHeight="1">
      <c r="B236" s="31"/>
      <c r="C236" s="122" t="s">
        <v>343</v>
      </c>
      <c r="D236" s="122" t="s">
        <v>117</v>
      </c>
      <c r="E236" s="123" t="s">
        <v>344</v>
      </c>
      <c r="F236" s="124" t="s">
        <v>345</v>
      </c>
      <c r="G236" s="125" t="s">
        <v>120</v>
      </c>
      <c r="H236" s="126">
        <v>552.5</v>
      </c>
      <c r="I236" s="127"/>
      <c r="J236" s="128">
        <f>ROUND(I236*H236,2)</f>
        <v>0</v>
      </c>
      <c r="K236" s="124" t="s">
        <v>121</v>
      </c>
      <c r="L236" s="31"/>
      <c r="M236" s="129" t="s">
        <v>19</v>
      </c>
      <c r="N236" s="130" t="s">
        <v>43</v>
      </c>
      <c r="P236" s="131">
        <f>O236*H236</f>
        <v>0</v>
      </c>
      <c r="Q236" s="131">
        <v>1.2700000000000001E-3</v>
      </c>
      <c r="R236" s="131">
        <f>Q236*H236</f>
        <v>0.70167500000000005</v>
      </c>
      <c r="S236" s="131">
        <v>0</v>
      </c>
      <c r="T236" s="132">
        <f>S236*H236</f>
        <v>0</v>
      </c>
      <c r="AR236" s="133" t="s">
        <v>122</v>
      </c>
      <c r="AT236" s="133" t="s">
        <v>117</v>
      </c>
      <c r="AU236" s="133" t="s">
        <v>83</v>
      </c>
      <c r="AY236" s="16" t="s">
        <v>115</v>
      </c>
      <c r="BE236" s="134">
        <f>IF(N236="základní",J236,0)</f>
        <v>0</v>
      </c>
      <c r="BF236" s="134">
        <f>IF(N236="snížená",J236,0)</f>
        <v>0</v>
      </c>
      <c r="BG236" s="134">
        <f>IF(N236="zákl. přenesená",J236,0)</f>
        <v>0</v>
      </c>
      <c r="BH236" s="134">
        <f>IF(N236="sníž. přenesená",J236,0)</f>
        <v>0</v>
      </c>
      <c r="BI236" s="134">
        <f>IF(N236="nulová",J236,0)</f>
        <v>0</v>
      </c>
      <c r="BJ236" s="16" t="s">
        <v>80</v>
      </c>
      <c r="BK236" s="134">
        <f>ROUND(I236*H236,2)</f>
        <v>0</v>
      </c>
      <c r="BL236" s="16" t="s">
        <v>122</v>
      </c>
      <c r="BM236" s="133" t="s">
        <v>346</v>
      </c>
    </row>
    <row r="237" spans="2:65" s="1" customFormat="1">
      <c r="B237" s="31"/>
      <c r="D237" s="135" t="s">
        <v>124</v>
      </c>
      <c r="F237" s="136" t="s">
        <v>345</v>
      </c>
      <c r="I237" s="137"/>
      <c r="L237" s="31"/>
      <c r="M237" s="138"/>
      <c r="T237" s="52"/>
      <c r="AT237" s="16" t="s">
        <v>124</v>
      </c>
      <c r="AU237" s="16" t="s">
        <v>83</v>
      </c>
    </row>
    <row r="238" spans="2:65" s="1" customFormat="1">
      <c r="B238" s="31"/>
      <c r="D238" s="139" t="s">
        <v>126</v>
      </c>
      <c r="F238" s="140" t="s">
        <v>347</v>
      </c>
      <c r="I238" s="137"/>
      <c r="L238" s="31"/>
      <c r="M238" s="138"/>
      <c r="T238" s="52"/>
      <c r="AT238" s="16" t="s">
        <v>126</v>
      </c>
      <c r="AU238" s="16" t="s">
        <v>83</v>
      </c>
    </row>
    <row r="239" spans="2:65" s="12" customFormat="1">
      <c r="B239" s="141"/>
      <c r="D239" s="135" t="s">
        <v>128</v>
      </c>
      <c r="E239" s="142" t="s">
        <v>19</v>
      </c>
      <c r="F239" s="143" t="s">
        <v>194</v>
      </c>
      <c r="H239" s="142" t="s">
        <v>19</v>
      </c>
      <c r="I239" s="144"/>
      <c r="L239" s="141"/>
      <c r="M239" s="145"/>
      <c r="T239" s="146"/>
      <c r="AT239" s="142" t="s">
        <v>128</v>
      </c>
      <c r="AU239" s="142" t="s">
        <v>83</v>
      </c>
      <c r="AV239" s="12" t="s">
        <v>80</v>
      </c>
      <c r="AW239" s="12" t="s">
        <v>33</v>
      </c>
      <c r="AX239" s="12" t="s">
        <v>72</v>
      </c>
      <c r="AY239" s="142" t="s">
        <v>115</v>
      </c>
    </row>
    <row r="240" spans="2:65" s="12" customFormat="1">
      <c r="B240" s="141"/>
      <c r="D240" s="135" t="s">
        <v>128</v>
      </c>
      <c r="E240" s="142" t="s">
        <v>19</v>
      </c>
      <c r="F240" s="143" t="s">
        <v>198</v>
      </c>
      <c r="H240" s="142" t="s">
        <v>19</v>
      </c>
      <c r="I240" s="144"/>
      <c r="L240" s="141"/>
      <c r="M240" s="145"/>
      <c r="T240" s="146"/>
      <c r="AT240" s="142" t="s">
        <v>128</v>
      </c>
      <c r="AU240" s="142" t="s">
        <v>83</v>
      </c>
      <c r="AV240" s="12" t="s">
        <v>80</v>
      </c>
      <c r="AW240" s="12" t="s">
        <v>33</v>
      </c>
      <c r="AX240" s="12" t="s">
        <v>72</v>
      </c>
      <c r="AY240" s="142" t="s">
        <v>115</v>
      </c>
    </row>
    <row r="241" spans="2:65" s="13" customFormat="1">
      <c r="B241" s="147"/>
      <c r="D241" s="135" t="s">
        <v>128</v>
      </c>
      <c r="E241" s="148" t="s">
        <v>19</v>
      </c>
      <c r="F241" s="149" t="s">
        <v>348</v>
      </c>
      <c r="H241" s="150">
        <v>552.5</v>
      </c>
      <c r="I241" s="151"/>
      <c r="L241" s="147"/>
      <c r="M241" s="152"/>
      <c r="T241" s="153"/>
      <c r="AT241" s="148" t="s">
        <v>128</v>
      </c>
      <c r="AU241" s="148" t="s">
        <v>83</v>
      </c>
      <c r="AV241" s="13" t="s">
        <v>83</v>
      </c>
      <c r="AW241" s="13" t="s">
        <v>33</v>
      </c>
      <c r="AX241" s="13" t="s">
        <v>72</v>
      </c>
      <c r="AY241" s="148" t="s">
        <v>115</v>
      </c>
    </row>
    <row r="242" spans="2:65" s="1" customFormat="1" ht="16.5" customHeight="1">
      <c r="B242" s="31"/>
      <c r="C242" s="155" t="s">
        <v>349</v>
      </c>
      <c r="D242" s="155" t="s">
        <v>250</v>
      </c>
      <c r="E242" s="156" t="s">
        <v>350</v>
      </c>
      <c r="F242" s="157" t="s">
        <v>351</v>
      </c>
      <c r="G242" s="158" t="s">
        <v>352</v>
      </c>
      <c r="H242" s="159">
        <v>13.813000000000001</v>
      </c>
      <c r="I242" s="160"/>
      <c r="J242" s="161">
        <f>ROUND(I242*H242,2)</f>
        <v>0</v>
      </c>
      <c r="K242" s="157" t="s">
        <v>121</v>
      </c>
      <c r="L242" s="162"/>
      <c r="M242" s="163" t="s">
        <v>19</v>
      </c>
      <c r="N242" s="164" t="s">
        <v>43</v>
      </c>
      <c r="P242" s="131">
        <f>O242*H242</f>
        <v>0</v>
      </c>
      <c r="Q242" s="131">
        <v>1E-3</v>
      </c>
      <c r="R242" s="131">
        <f>Q242*H242</f>
        <v>1.3813000000000001E-2</v>
      </c>
      <c r="S242" s="131">
        <v>0</v>
      </c>
      <c r="T242" s="132">
        <f>S242*H242</f>
        <v>0</v>
      </c>
      <c r="AR242" s="133" t="s">
        <v>168</v>
      </c>
      <c r="AT242" s="133" t="s">
        <v>250</v>
      </c>
      <c r="AU242" s="133" t="s">
        <v>83</v>
      </c>
      <c r="AY242" s="16" t="s">
        <v>115</v>
      </c>
      <c r="BE242" s="134">
        <f>IF(N242="základní",J242,0)</f>
        <v>0</v>
      </c>
      <c r="BF242" s="134">
        <f>IF(N242="snížená",J242,0)</f>
        <v>0</v>
      </c>
      <c r="BG242" s="134">
        <f>IF(N242="zákl. přenesená",J242,0)</f>
        <v>0</v>
      </c>
      <c r="BH242" s="134">
        <f>IF(N242="sníž. přenesená",J242,0)</f>
        <v>0</v>
      </c>
      <c r="BI242" s="134">
        <f>IF(N242="nulová",J242,0)</f>
        <v>0</v>
      </c>
      <c r="BJ242" s="16" t="s">
        <v>80</v>
      </c>
      <c r="BK242" s="134">
        <f>ROUND(I242*H242,2)</f>
        <v>0</v>
      </c>
      <c r="BL242" s="16" t="s">
        <v>122</v>
      </c>
      <c r="BM242" s="133" t="s">
        <v>353</v>
      </c>
    </row>
    <row r="243" spans="2:65" s="1" customFormat="1">
      <c r="B243" s="31"/>
      <c r="D243" s="135" t="s">
        <v>124</v>
      </c>
      <c r="F243" s="136" t="s">
        <v>351</v>
      </c>
      <c r="I243" s="137"/>
      <c r="L243" s="31"/>
      <c r="M243" s="138"/>
      <c r="T243" s="52"/>
      <c r="AT243" s="16" t="s">
        <v>124</v>
      </c>
      <c r="AU243" s="16" t="s">
        <v>83</v>
      </c>
    </row>
    <row r="244" spans="2:65" s="13" customFormat="1">
      <c r="B244" s="147"/>
      <c r="D244" s="135" t="s">
        <v>128</v>
      </c>
      <c r="F244" s="149" t="s">
        <v>354</v>
      </c>
      <c r="H244" s="150">
        <v>13.813000000000001</v>
      </c>
      <c r="I244" s="151"/>
      <c r="L244" s="147"/>
      <c r="M244" s="152"/>
      <c r="T244" s="153"/>
      <c r="AT244" s="148" t="s">
        <v>128</v>
      </c>
      <c r="AU244" s="148" t="s">
        <v>83</v>
      </c>
      <c r="AV244" s="13" t="s">
        <v>83</v>
      </c>
      <c r="AW244" s="13" t="s">
        <v>4</v>
      </c>
      <c r="AX244" s="13" t="s">
        <v>80</v>
      </c>
      <c r="AY244" s="148" t="s">
        <v>115</v>
      </c>
    </row>
    <row r="245" spans="2:65" s="1" customFormat="1" ht="16.5" customHeight="1">
      <c r="B245" s="31"/>
      <c r="C245" s="122" t="s">
        <v>355</v>
      </c>
      <c r="D245" s="122" t="s">
        <v>117</v>
      </c>
      <c r="E245" s="123" t="s">
        <v>356</v>
      </c>
      <c r="F245" s="124" t="s">
        <v>357</v>
      </c>
      <c r="G245" s="125" t="s">
        <v>141</v>
      </c>
      <c r="H245" s="126">
        <v>14</v>
      </c>
      <c r="I245" s="127"/>
      <c r="J245" s="128">
        <f>ROUND(I245*H245,2)</f>
        <v>0</v>
      </c>
      <c r="K245" s="124" t="s">
        <v>121</v>
      </c>
      <c r="L245" s="31"/>
      <c r="M245" s="129" t="s">
        <v>19</v>
      </c>
      <c r="N245" s="130" t="s">
        <v>43</v>
      </c>
      <c r="P245" s="131">
        <f>O245*H245</f>
        <v>0</v>
      </c>
      <c r="Q245" s="131">
        <v>0</v>
      </c>
      <c r="R245" s="131">
        <f>Q245*H245</f>
        <v>0</v>
      </c>
      <c r="S245" s="131">
        <v>0</v>
      </c>
      <c r="T245" s="132">
        <f>S245*H245</f>
        <v>0</v>
      </c>
      <c r="AR245" s="133" t="s">
        <v>122</v>
      </c>
      <c r="AT245" s="133" t="s">
        <v>117</v>
      </c>
      <c r="AU245" s="133" t="s">
        <v>83</v>
      </c>
      <c r="AY245" s="16" t="s">
        <v>115</v>
      </c>
      <c r="BE245" s="134">
        <f>IF(N245="základní",J245,0)</f>
        <v>0</v>
      </c>
      <c r="BF245" s="134">
        <f>IF(N245="snížená",J245,0)</f>
        <v>0</v>
      </c>
      <c r="BG245" s="134">
        <f>IF(N245="zákl. přenesená",J245,0)</f>
        <v>0</v>
      </c>
      <c r="BH245" s="134">
        <f>IF(N245="sníž. přenesená",J245,0)</f>
        <v>0</v>
      </c>
      <c r="BI245" s="134">
        <f>IF(N245="nulová",J245,0)</f>
        <v>0</v>
      </c>
      <c r="BJ245" s="16" t="s">
        <v>80</v>
      </c>
      <c r="BK245" s="134">
        <f>ROUND(I245*H245,2)</f>
        <v>0</v>
      </c>
      <c r="BL245" s="16" t="s">
        <v>122</v>
      </c>
      <c r="BM245" s="133" t="s">
        <v>358</v>
      </c>
    </row>
    <row r="246" spans="2:65" s="1" customFormat="1">
      <c r="B246" s="31"/>
      <c r="D246" s="135" t="s">
        <v>124</v>
      </c>
      <c r="F246" s="136" t="s">
        <v>359</v>
      </c>
      <c r="I246" s="137"/>
      <c r="L246" s="31"/>
      <c r="M246" s="138"/>
      <c r="T246" s="52"/>
      <c r="AT246" s="16" t="s">
        <v>124</v>
      </c>
      <c r="AU246" s="16" t="s">
        <v>83</v>
      </c>
    </row>
    <row r="247" spans="2:65" s="1" customFormat="1">
      <c r="B247" s="31"/>
      <c r="D247" s="139" t="s">
        <v>126</v>
      </c>
      <c r="F247" s="140" t="s">
        <v>360</v>
      </c>
      <c r="I247" s="137"/>
      <c r="L247" s="31"/>
      <c r="M247" s="138"/>
      <c r="T247" s="52"/>
      <c r="AT247" s="16" t="s">
        <v>126</v>
      </c>
      <c r="AU247" s="16" t="s">
        <v>83</v>
      </c>
    </row>
    <row r="248" spans="2:65" s="12" customFormat="1">
      <c r="B248" s="141"/>
      <c r="D248" s="135" t="s">
        <v>128</v>
      </c>
      <c r="E248" s="142" t="s">
        <v>19</v>
      </c>
      <c r="F248" s="143" t="s">
        <v>336</v>
      </c>
      <c r="H248" s="142" t="s">
        <v>19</v>
      </c>
      <c r="I248" s="144"/>
      <c r="L248" s="141"/>
      <c r="M248" s="145"/>
      <c r="T248" s="146"/>
      <c r="AT248" s="142" t="s">
        <v>128</v>
      </c>
      <c r="AU248" s="142" t="s">
        <v>83</v>
      </c>
      <c r="AV248" s="12" t="s">
        <v>80</v>
      </c>
      <c r="AW248" s="12" t="s">
        <v>33</v>
      </c>
      <c r="AX248" s="12" t="s">
        <v>72</v>
      </c>
      <c r="AY248" s="142" t="s">
        <v>115</v>
      </c>
    </row>
    <row r="249" spans="2:65" s="13" customFormat="1">
      <c r="B249" s="147"/>
      <c r="D249" s="135" t="s">
        <v>128</v>
      </c>
      <c r="E249" s="148" t="s">
        <v>19</v>
      </c>
      <c r="F249" s="149" t="s">
        <v>361</v>
      </c>
      <c r="H249" s="150">
        <v>14</v>
      </c>
      <c r="I249" s="151"/>
      <c r="L249" s="147"/>
      <c r="M249" s="152"/>
      <c r="T249" s="153"/>
      <c r="AT249" s="148" t="s">
        <v>128</v>
      </c>
      <c r="AU249" s="148" t="s">
        <v>83</v>
      </c>
      <c r="AV249" s="13" t="s">
        <v>83</v>
      </c>
      <c r="AW249" s="13" t="s">
        <v>33</v>
      </c>
      <c r="AX249" s="13" t="s">
        <v>72</v>
      </c>
      <c r="AY249" s="148" t="s">
        <v>115</v>
      </c>
    </row>
    <row r="250" spans="2:65" s="1" customFormat="1" ht="16.5" customHeight="1">
      <c r="B250" s="31"/>
      <c r="C250" s="155" t="s">
        <v>362</v>
      </c>
      <c r="D250" s="155" t="s">
        <v>250</v>
      </c>
      <c r="E250" s="156" t="s">
        <v>363</v>
      </c>
      <c r="F250" s="157" t="s">
        <v>364</v>
      </c>
      <c r="G250" s="158" t="s">
        <v>141</v>
      </c>
      <c r="H250" s="159">
        <v>7</v>
      </c>
      <c r="I250" s="160"/>
      <c r="J250" s="161">
        <f>ROUND(I250*H250,2)</f>
        <v>0</v>
      </c>
      <c r="K250" s="157" t="s">
        <v>19</v>
      </c>
      <c r="L250" s="162"/>
      <c r="M250" s="163" t="s">
        <v>19</v>
      </c>
      <c r="N250" s="164" t="s">
        <v>43</v>
      </c>
      <c r="P250" s="131">
        <f>O250*H250</f>
        <v>0</v>
      </c>
      <c r="Q250" s="131">
        <v>2.3E-3</v>
      </c>
      <c r="R250" s="131">
        <f>Q250*H250</f>
        <v>1.61E-2</v>
      </c>
      <c r="S250" s="131">
        <v>0</v>
      </c>
      <c r="T250" s="132">
        <f>S250*H250</f>
        <v>0</v>
      </c>
      <c r="AR250" s="133" t="s">
        <v>168</v>
      </c>
      <c r="AT250" s="133" t="s">
        <v>250</v>
      </c>
      <c r="AU250" s="133" t="s">
        <v>83</v>
      </c>
      <c r="AY250" s="16" t="s">
        <v>115</v>
      </c>
      <c r="BE250" s="134">
        <f>IF(N250="základní",J250,0)</f>
        <v>0</v>
      </c>
      <c r="BF250" s="134">
        <f>IF(N250="snížená",J250,0)</f>
        <v>0</v>
      </c>
      <c r="BG250" s="134">
        <f>IF(N250="zákl. přenesená",J250,0)</f>
        <v>0</v>
      </c>
      <c r="BH250" s="134">
        <f>IF(N250="sníž. přenesená",J250,0)</f>
        <v>0</v>
      </c>
      <c r="BI250" s="134">
        <f>IF(N250="nulová",J250,0)</f>
        <v>0</v>
      </c>
      <c r="BJ250" s="16" t="s">
        <v>80</v>
      </c>
      <c r="BK250" s="134">
        <f>ROUND(I250*H250,2)</f>
        <v>0</v>
      </c>
      <c r="BL250" s="16" t="s">
        <v>122</v>
      </c>
      <c r="BM250" s="133" t="s">
        <v>365</v>
      </c>
    </row>
    <row r="251" spans="2:65" s="1" customFormat="1">
      <c r="B251" s="31"/>
      <c r="D251" s="135" t="s">
        <v>124</v>
      </c>
      <c r="F251" s="136" t="s">
        <v>364</v>
      </c>
      <c r="I251" s="137"/>
      <c r="L251" s="31"/>
      <c r="M251" s="138"/>
      <c r="T251" s="52"/>
      <c r="AT251" s="16" t="s">
        <v>124</v>
      </c>
      <c r="AU251" s="16" t="s">
        <v>83</v>
      </c>
    </row>
    <row r="252" spans="2:65" s="1" customFormat="1">
      <c r="B252" s="31"/>
      <c r="D252" s="135" t="s">
        <v>136</v>
      </c>
      <c r="F252" s="154" t="s">
        <v>366</v>
      </c>
      <c r="I252" s="137"/>
      <c r="L252" s="31"/>
      <c r="M252" s="138"/>
      <c r="T252" s="52"/>
      <c r="AT252" s="16" t="s">
        <v>136</v>
      </c>
      <c r="AU252" s="16" t="s">
        <v>83</v>
      </c>
    </row>
    <row r="253" spans="2:65" s="12" customFormat="1">
      <c r="B253" s="141"/>
      <c r="D253" s="135" t="s">
        <v>128</v>
      </c>
      <c r="E253" s="142" t="s">
        <v>19</v>
      </c>
      <c r="F253" s="143" t="s">
        <v>336</v>
      </c>
      <c r="H253" s="142" t="s">
        <v>19</v>
      </c>
      <c r="I253" s="144"/>
      <c r="L253" s="141"/>
      <c r="M253" s="145"/>
      <c r="T253" s="146"/>
      <c r="AT253" s="142" t="s">
        <v>128</v>
      </c>
      <c r="AU253" s="142" t="s">
        <v>83</v>
      </c>
      <c r="AV253" s="12" t="s">
        <v>80</v>
      </c>
      <c r="AW253" s="12" t="s">
        <v>33</v>
      </c>
      <c r="AX253" s="12" t="s">
        <v>72</v>
      </c>
      <c r="AY253" s="142" t="s">
        <v>115</v>
      </c>
    </row>
    <row r="254" spans="2:65" s="13" customFormat="1">
      <c r="B254" s="147"/>
      <c r="D254" s="135" t="s">
        <v>128</v>
      </c>
      <c r="E254" s="148" t="s">
        <v>19</v>
      </c>
      <c r="F254" s="149" t="s">
        <v>367</v>
      </c>
      <c r="H254" s="150">
        <v>7</v>
      </c>
      <c r="I254" s="151"/>
      <c r="L254" s="147"/>
      <c r="M254" s="152"/>
      <c r="T254" s="153"/>
      <c r="AT254" s="148" t="s">
        <v>128</v>
      </c>
      <c r="AU254" s="148" t="s">
        <v>83</v>
      </c>
      <c r="AV254" s="13" t="s">
        <v>83</v>
      </c>
      <c r="AW254" s="13" t="s">
        <v>33</v>
      </c>
      <c r="AX254" s="13" t="s">
        <v>72</v>
      </c>
      <c r="AY254" s="148" t="s">
        <v>115</v>
      </c>
    </row>
    <row r="255" spans="2:65" s="1" customFormat="1" ht="16.5" customHeight="1">
      <c r="B255" s="31"/>
      <c r="C255" s="155" t="s">
        <v>368</v>
      </c>
      <c r="D255" s="155" t="s">
        <v>250</v>
      </c>
      <c r="E255" s="156" t="s">
        <v>369</v>
      </c>
      <c r="F255" s="157" t="s">
        <v>370</v>
      </c>
      <c r="G255" s="158" t="s">
        <v>141</v>
      </c>
      <c r="H255" s="159">
        <v>7</v>
      </c>
      <c r="I255" s="160"/>
      <c r="J255" s="161">
        <f>ROUND(I255*H255,2)</f>
        <v>0</v>
      </c>
      <c r="K255" s="157" t="s">
        <v>19</v>
      </c>
      <c r="L255" s="162"/>
      <c r="M255" s="163" t="s">
        <v>19</v>
      </c>
      <c r="N255" s="164" t="s">
        <v>43</v>
      </c>
      <c r="P255" s="131">
        <f>O255*H255</f>
        <v>0</v>
      </c>
      <c r="Q255" s="131">
        <v>2.3E-3</v>
      </c>
      <c r="R255" s="131">
        <f>Q255*H255</f>
        <v>1.61E-2</v>
      </c>
      <c r="S255" s="131">
        <v>0</v>
      </c>
      <c r="T255" s="132">
        <f>S255*H255</f>
        <v>0</v>
      </c>
      <c r="AR255" s="133" t="s">
        <v>168</v>
      </c>
      <c r="AT255" s="133" t="s">
        <v>250</v>
      </c>
      <c r="AU255" s="133" t="s">
        <v>83</v>
      </c>
      <c r="AY255" s="16" t="s">
        <v>115</v>
      </c>
      <c r="BE255" s="134">
        <f>IF(N255="základní",J255,0)</f>
        <v>0</v>
      </c>
      <c r="BF255" s="134">
        <f>IF(N255="snížená",J255,0)</f>
        <v>0</v>
      </c>
      <c r="BG255" s="134">
        <f>IF(N255="zákl. přenesená",J255,0)</f>
        <v>0</v>
      </c>
      <c r="BH255" s="134">
        <f>IF(N255="sníž. přenesená",J255,0)</f>
        <v>0</v>
      </c>
      <c r="BI255" s="134">
        <f>IF(N255="nulová",J255,0)</f>
        <v>0</v>
      </c>
      <c r="BJ255" s="16" t="s">
        <v>80</v>
      </c>
      <c r="BK255" s="134">
        <f>ROUND(I255*H255,2)</f>
        <v>0</v>
      </c>
      <c r="BL255" s="16" t="s">
        <v>122</v>
      </c>
      <c r="BM255" s="133" t="s">
        <v>371</v>
      </c>
    </row>
    <row r="256" spans="2:65" s="1" customFormat="1">
      <c r="B256" s="31"/>
      <c r="D256" s="135" t="s">
        <v>124</v>
      </c>
      <c r="F256" s="136" t="s">
        <v>370</v>
      </c>
      <c r="I256" s="137"/>
      <c r="L256" s="31"/>
      <c r="M256" s="138"/>
      <c r="T256" s="52"/>
      <c r="AT256" s="16" t="s">
        <v>124</v>
      </c>
      <c r="AU256" s="16" t="s">
        <v>83</v>
      </c>
    </row>
    <row r="257" spans="2:65" s="1" customFormat="1">
      <c r="B257" s="31"/>
      <c r="D257" s="135" t="s">
        <v>136</v>
      </c>
      <c r="F257" s="154" t="s">
        <v>372</v>
      </c>
      <c r="I257" s="137"/>
      <c r="L257" s="31"/>
      <c r="M257" s="138"/>
      <c r="T257" s="52"/>
      <c r="AT257" s="16" t="s">
        <v>136</v>
      </c>
      <c r="AU257" s="16" t="s">
        <v>83</v>
      </c>
    </row>
    <row r="258" spans="2:65" s="12" customFormat="1">
      <c r="B258" s="141"/>
      <c r="D258" s="135" t="s">
        <v>128</v>
      </c>
      <c r="E258" s="142" t="s">
        <v>19</v>
      </c>
      <c r="F258" s="143" t="s">
        <v>336</v>
      </c>
      <c r="H258" s="142" t="s">
        <v>19</v>
      </c>
      <c r="I258" s="144"/>
      <c r="L258" s="141"/>
      <c r="M258" s="145"/>
      <c r="T258" s="146"/>
      <c r="AT258" s="142" t="s">
        <v>128</v>
      </c>
      <c r="AU258" s="142" t="s">
        <v>83</v>
      </c>
      <c r="AV258" s="12" t="s">
        <v>80</v>
      </c>
      <c r="AW258" s="12" t="s">
        <v>33</v>
      </c>
      <c r="AX258" s="12" t="s">
        <v>72</v>
      </c>
      <c r="AY258" s="142" t="s">
        <v>115</v>
      </c>
    </row>
    <row r="259" spans="2:65" s="13" customFormat="1">
      <c r="B259" s="147"/>
      <c r="D259" s="135" t="s">
        <v>128</v>
      </c>
      <c r="E259" s="148" t="s">
        <v>19</v>
      </c>
      <c r="F259" s="149" t="s">
        <v>367</v>
      </c>
      <c r="H259" s="150">
        <v>7</v>
      </c>
      <c r="I259" s="151"/>
      <c r="L259" s="147"/>
      <c r="M259" s="152"/>
      <c r="T259" s="153"/>
      <c r="AT259" s="148" t="s">
        <v>128</v>
      </c>
      <c r="AU259" s="148" t="s">
        <v>83</v>
      </c>
      <c r="AV259" s="13" t="s">
        <v>83</v>
      </c>
      <c r="AW259" s="13" t="s">
        <v>33</v>
      </c>
      <c r="AX259" s="13" t="s">
        <v>72</v>
      </c>
      <c r="AY259" s="148" t="s">
        <v>115</v>
      </c>
    </row>
    <row r="260" spans="2:65" s="1" customFormat="1" ht="21.75" customHeight="1">
      <c r="B260" s="31"/>
      <c r="C260" s="122" t="s">
        <v>373</v>
      </c>
      <c r="D260" s="122" t="s">
        <v>117</v>
      </c>
      <c r="E260" s="123" t="s">
        <v>374</v>
      </c>
      <c r="F260" s="124" t="s">
        <v>375</v>
      </c>
      <c r="G260" s="125" t="s">
        <v>141</v>
      </c>
      <c r="H260" s="126">
        <v>14</v>
      </c>
      <c r="I260" s="127"/>
      <c r="J260" s="128">
        <f>ROUND(I260*H260,2)</f>
        <v>0</v>
      </c>
      <c r="K260" s="124" t="s">
        <v>121</v>
      </c>
      <c r="L260" s="31"/>
      <c r="M260" s="129" t="s">
        <v>19</v>
      </c>
      <c r="N260" s="130" t="s">
        <v>43</v>
      </c>
      <c r="P260" s="131">
        <f>O260*H260</f>
        <v>0</v>
      </c>
      <c r="Q260" s="131">
        <v>5.0000000000000002E-5</v>
      </c>
      <c r="R260" s="131">
        <f>Q260*H260</f>
        <v>6.9999999999999999E-4</v>
      </c>
      <c r="S260" s="131">
        <v>0</v>
      </c>
      <c r="T260" s="132">
        <f>S260*H260</f>
        <v>0</v>
      </c>
      <c r="AR260" s="133" t="s">
        <v>122</v>
      </c>
      <c r="AT260" s="133" t="s">
        <v>117</v>
      </c>
      <c r="AU260" s="133" t="s">
        <v>83</v>
      </c>
      <c r="AY260" s="16" t="s">
        <v>115</v>
      </c>
      <c r="BE260" s="134">
        <f>IF(N260="základní",J260,0)</f>
        <v>0</v>
      </c>
      <c r="BF260" s="134">
        <f>IF(N260="snížená",J260,0)</f>
        <v>0</v>
      </c>
      <c r="BG260" s="134">
        <f>IF(N260="zákl. přenesená",J260,0)</f>
        <v>0</v>
      </c>
      <c r="BH260" s="134">
        <f>IF(N260="sníž. přenesená",J260,0)</f>
        <v>0</v>
      </c>
      <c r="BI260" s="134">
        <f>IF(N260="nulová",J260,0)</f>
        <v>0</v>
      </c>
      <c r="BJ260" s="16" t="s">
        <v>80</v>
      </c>
      <c r="BK260" s="134">
        <f>ROUND(I260*H260,2)</f>
        <v>0</v>
      </c>
      <c r="BL260" s="16" t="s">
        <v>122</v>
      </c>
      <c r="BM260" s="133" t="s">
        <v>376</v>
      </c>
    </row>
    <row r="261" spans="2:65" s="1" customFormat="1">
      <c r="B261" s="31"/>
      <c r="D261" s="135" t="s">
        <v>124</v>
      </c>
      <c r="F261" s="136" t="s">
        <v>377</v>
      </c>
      <c r="I261" s="137"/>
      <c r="L261" s="31"/>
      <c r="M261" s="138"/>
      <c r="T261" s="52"/>
      <c r="AT261" s="16" t="s">
        <v>124</v>
      </c>
      <c r="AU261" s="16" t="s">
        <v>83</v>
      </c>
    </row>
    <row r="262" spans="2:65" s="1" customFormat="1">
      <c r="B262" s="31"/>
      <c r="D262" s="139" t="s">
        <v>126</v>
      </c>
      <c r="F262" s="140" t="s">
        <v>378</v>
      </c>
      <c r="I262" s="137"/>
      <c r="L262" s="31"/>
      <c r="M262" s="138"/>
      <c r="T262" s="52"/>
      <c r="AT262" s="16" t="s">
        <v>126</v>
      </c>
      <c r="AU262" s="16" t="s">
        <v>83</v>
      </c>
    </row>
    <row r="263" spans="2:65" s="12" customFormat="1">
      <c r="B263" s="141"/>
      <c r="D263" s="135" t="s">
        <v>128</v>
      </c>
      <c r="E263" s="142" t="s">
        <v>19</v>
      </c>
      <c r="F263" s="143" t="s">
        <v>336</v>
      </c>
      <c r="H263" s="142" t="s">
        <v>19</v>
      </c>
      <c r="I263" s="144"/>
      <c r="L263" s="141"/>
      <c r="M263" s="145"/>
      <c r="T263" s="146"/>
      <c r="AT263" s="142" t="s">
        <v>128</v>
      </c>
      <c r="AU263" s="142" t="s">
        <v>83</v>
      </c>
      <c r="AV263" s="12" t="s">
        <v>80</v>
      </c>
      <c r="AW263" s="12" t="s">
        <v>33</v>
      </c>
      <c r="AX263" s="12" t="s">
        <v>72</v>
      </c>
      <c r="AY263" s="142" t="s">
        <v>115</v>
      </c>
    </row>
    <row r="264" spans="2:65" s="13" customFormat="1">
      <c r="B264" s="147"/>
      <c r="D264" s="135" t="s">
        <v>128</v>
      </c>
      <c r="E264" s="148" t="s">
        <v>19</v>
      </c>
      <c r="F264" s="149" t="s">
        <v>361</v>
      </c>
      <c r="H264" s="150">
        <v>14</v>
      </c>
      <c r="I264" s="151"/>
      <c r="L264" s="147"/>
      <c r="M264" s="152"/>
      <c r="T264" s="153"/>
      <c r="AT264" s="148" t="s">
        <v>128</v>
      </c>
      <c r="AU264" s="148" t="s">
        <v>83</v>
      </c>
      <c r="AV264" s="13" t="s">
        <v>83</v>
      </c>
      <c r="AW264" s="13" t="s">
        <v>33</v>
      </c>
      <c r="AX264" s="13" t="s">
        <v>72</v>
      </c>
      <c r="AY264" s="148" t="s">
        <v>115</v>
      </c>
    </row>
    <row r="265" spans="2:65" s="1" customFormat="1" ht="21.75" customHeight="1">
      <c r="B265" s="31"/>
      <c r="C265" s="155" t="s">
        <v>379</v>
      </c>
      <c r="D265" s="155" t="s">
        <v>250</v>
      </c>
      <c r="E265" s="156" t="s">
        <v>380</v>
      </c>
      <c r="F265" s="157" t="s">
        <v>381</v>
      </c>
      <c r="G265" s="158" t="s">
        <v>141</v>
      </c>
      <c r="H265" s="159">
        <v>14</v>
      </c>
      <c r="I265" s="160"/>
      <c r="J265" s="161">
        <f>ROUND(I265*H265,2)</f>
        <v>0</v>
      </c>
      <c r="K265" s="157" t="s">
        <v>19</v>
      </c>
      <c r="L265" s="162"/>
      <c r="M265" s="163" t="s">
        <v>19</v>
      </c>
      <c r="N265" s="164" t="s">
        <v>43</v>
      </c>
      <c r="P265" s="131">
        <f>O265*H265</f>
        <v>0</v>
      </c>
      <c r="Q265" s="131">
        <v>4.7200000000000002E-3</v>
      </c>
      <c r="R265" s="131">
        <f>Q265*H265</f>
        <v>6.608E-2</v>
      </c>
      <c r="S265" s="131">
        <v>0</v>
      </c>
      <c r="T265" s="132">
        <f>S265*H265</f>
        <v>0</v>
      </c>
      <c r="AR265" s="133" t="s">
        <v>168</v>
      </c>
      <c r="AT265" s="133" t="s">
        <v>250</v>
      </c>
      <c r="AU265" s="133" t="s">
        <v>83</v>
      </c>
      <c r="AY265" s="16" t="s">
        <v>115</v>
      </c>
      <c r="BE265" s="134">
        <f>IF(N265="základní",J265,0)</f>
        <v>0</v>
      </c>
      <c r="BF265" s="134">
        <f>IF(N265="snížená",J265,0)</f>
        <v>0</v>
      </c>
      <c r="BG265" s="134">
        <f>IF(N265="zákl. přenesená",J265,0)</f>
        <v>0</v>
      </c>
      <c r="BH265" s="134">
        <f>IF(N265="sníž. přenesená",J265,0)</f>
        <v>0</v>
      </c>
      <c r="BI265" s="134">
        <f>IF(N265="nulová",J265,0)</f>
        <v>0</v>
      </c>
      <c r="BJ265" s="16" t="s">
        <v>80</v>
      </c>
      <c r="BK265" s="134">
        <f>ROUND(I265*H265,2)</f>
        <v>0</v>
      </c>
      <c r="BL265" s="16" t="s">
        <v>122</v>
      </c>
      <c r="BM265" s="133" t="s">
        <v>382</v>
      </c>
    </row>
    <row r="266" spans="2:65" s="1" customFormat="1">
      <c r="B266" s="31"/>
      <c r="D266" s="135" t="s">
        <v>124</v>
      </c>
      <c r="F266" s="136" t="s">
        <v>381</v>
      </c>
      <c r="I266" s="137"/>
      <c r="L266" s="31"/>
      <c r="M266" s="138"/>
      <c r="T266" s="52"/>
      <c r="AT266" s="16" t="s">
        <v>124</v>
      </c>
      <c r="AU266" s="16" t="s">
        <v>83</v>
      </c>
    </row>
    <row r="267" spans="2:65" s="1" customFormat="1" ht="24.2" customHeight="1">
      <c r="B267" s="31"/>
      <c r="C267" s="122" t="s">
        <v>383</v>
      </c>
      <c r="D267" s="122" t="s">
        <v>117</v>
      </c>
      <c r="E267" s="123" t="s">
        <v>384</v>
      </c>
      <c r="F267" s="124" t="s">
        <v>385</v>
      </c>
      <c r="G267" s="125" t="s">
        <v>141</v>
      </c>
      <c r="H267" s="126">
        <v>14</v>
      </c>
      <c r="I267" s="127"/>
      <c r="J267" s="128">
        <f>ROUND(I267*H267,2)</f>
        <v>0</v>
      </c>
      <c r="K267" s="124" t="s">
        <v>19</v>
      </c>
      <c r="L267" s="31"/>
      <c r="M267" s="129" t="s">
        <v>19</v>
      </c>
      <c r="N267" s="130" t="s">
        <v>43</v>
      </c>
      <c r="P267" s="131">
        <f>O267*H267</f>
        <v>0</v>
      </c>
      <c r="Q267" s="131">
        <v>0</v>
      </c>
      <c r="R267" s="131">
        <f>Q267*H267</f>
        <v>0</v>
      </c>
      <c r="S267" s="131">
        <v>0</v>
      </c>
      <c r="T267" s="132">
        <f>S267*H267</f>
        <v>0</v>
      </c>
      <c r="AR267" s="133" t="s">
        <v>122</v>
      </c>
      <c r="AT267" s="133" t="s">
        <v>117</v>
      </c>
      <c r="AU267" s="133" t="s">
        <v>83</v>
      </c>
      <c r="AY267" s="16" t="s">
        <v>115</v>
      </c>
      <c r="BE267" s="134">
        <f>IF(N267="základní",J267,0)</f>
        <v>0</v>
      </c>
      <c r="BF267" s="134">
        <f>IF(N267="snížená",J267,0)</f>
        <v>0</v>
      </c>
      <c r="BG267" s="134">
        <f>IF(N267="zákl. přenesená",J267,0)</f>
        <v>0</v>
      </c>
      <c r="BH267" s="134">
        <f>IF(N267="sníž. přenesená",J267,0)</f>
        <v>0</v>
      </c>
      <c r="BI267" s="134">
        <f>IF(N267="nulová",J267,0)</f>
        <v>0</v>
      </c>
      <c r="BJ267" s="16" t="s">
        <v>80</v>
      </c>
      <c r="BK267" s="134">
        <f>ROUND(I267*H267,2)</f>
        <v>0</v>
      </c>
      <c r="BL267" s="16" t="s">
        <v>122</v>
      </c>
      <c r="BM267" s="133" t="s">
        <v>386</v>
      </c>
    </row>
    <row r="268" spans="2:65" s="1" customFormat="1">
      <c r="B268" s="31"/>
      <c r="D268" s="135" t="s">
        <v>124</v>
      </c>
      <c r="F268" s="136" t="s">
        <v>385</v>
      </c>
      <c r="I268" s="137"/>
      <c r="L268" s="31"/>
      <c r="M268" s="138"/>
      <c r="T268" s="52"/>
      <c r="AT268" s="16" t="s">
        <v>124</v>
      </c>
      <c r="AU268" s="16" t="s">
        <v>83</v>
      </c>
    </row>
    <row r="269" spans="2:65" s="12" customFormat="1">
      <c r="B269" s="141"/>
      <c r="D269" s="135" t="s">
        <v>128</v>
      </c>
      <c r="E269" s="142" t="s">
        <v>19</v>
      </c>
      <c r="F269" s="143" t="s">
        <v>336</v>
      </c>
      <c r="H269" s="142" t="s">
        <v>19</v>
      </c>
      <c r="I269" s="144"/>
      <c r="L269" s="141"/>
      <c r="M269" s="145"/>
      <c r="T269" s="146"/>
      <c r="AT269" s="142" t="s">
        <v>128</v>
      </c>
      <c r="AU269" s="142" t="s">
        <v>83</v>
      </c>
      <c r="AV269" s="12" t="s">
        <v>80</v>
      </c>
      <c r="AW269" s="12" t="s">
        <v>33</v>
      </c>
      <c r="AX269" s="12" t="s">
        <v>72</v>
      </c>
      <c r="AY269" s="142" t="s">
        <v>115</v>
      </c>
    </row>
    <row r="270" spans="2:65" s="13" customFormat="1">
      <c r="B270" s="147"/>
      <c r="D270" s="135" t="s">
        <v>128</v>
      </c>
      <c r="E270" s="148" t="s">
        <v>19</v>
      </c>
      <c r="F270" s="149" t="s">
        <v>361</v>
      </c>
      <c r="H270" s="150">
        <v>14</v>
      </c>
      <c r="I270" s="151"/>
      <c r="L270" s="147"/>
      <c r="M270" s="152"/>
      <c r="T270" s="153"/>
      <c r="AT270" s="148" t="s">
        <v>128</v>
      </c>
      <c r="AU270" s="148" t="s">
        <v>83</v>
      </c>
      <c r="AV270" s="13" t="s">
        <v>83</v>
      </c>
      <c r="AW270" s="13" t="s">
        <v>33</v>
      </c>
      <c r="AX270" s="13" t="s">
        <v>72</v>
      </c>
      <c r="AY270" s="148" t="s">
        <v>115</v>
      </c>
    </row>
    <row r="271" spans="2:65" s="1" customFormat="1" ht="16.5" customHeight="1">
      <c r="B271" s="31"/>
      <c r="C271" s="122" t="s">
        <v>387</v>
      </c>
      <c r="D271" s="122" t="s">
        <v>117</v>
      </c>
      <c r="E271" s="123" t="s">
        <v>388</v>
      </c>
      <c r="F271" s="124" t="s">
        <v>389</v>
      </c>
      <c r="G271" s="125" t="s">
        <v>390</v>
      </c>
      <c r="H271" s="126">
        <v>229</v>
      </c>
      <c r="I271" s="127"/>
      <c r="J271" s="128">
        <f>ROUND(I271*H271,2)</f>
        <v>0</v>
      </c>
      <c r="K271" s="124" t="s">
        <v>121</v>
      </c>
      <c r="L271" s="31"/>
      <c r="M271" s="129" t="s">
        <v>19</v>
      </c>
      <c r="N271" s="130" t="s">
        <v>43</v>
      </c>
      <c r="P271" s="131">
        <f>O271*H271</f>
        <v>0</v>
      </c>
      <c r="Q271" s="131">
        <v>1.125E-2</v>
      </c>
      <c r="R271" s="131">
        <f>Q271*H271</f>
        <v>2.5762499999999999</v>
      </c>
      <c r="S271" s="131">
        <v>0</v>
      </c>
      <c r="T271" s="132">
        <f>S271*H271</f>
        <v>0</v>
      </c>
      <c r="AR271" s="133" t="s">
        <v>122</v>
      </c>
      <c r="AT271" s="133" t="s">
        <v>117</v>
      </c>
      <c r="AU271" s="133" t="s">
        <v>83</v>
      </c>
      <c r="AY271" s="16" t="s">
        <v>115</v>
      </c>
      <c r="BE271" s="134">
        <f>IF(N271="základní",J271,0)</f>
        <v>0</v>
      </c>
      <c r="BF271" s="134">
        <f>IF(N271="snížená",J271,0)</f>
        <v>0</v>
      </c>
      <c r="BG271" s="134">
        <f>IF(N271="zákl. přenesená",J271,0)</f>
        <v>0</v>
      </c>
      <c r="BH271" s="134">
        <f>IF(N271="sníž. přenesená",J271,0)</f>
        <v>0</v>
      </c>
      <c r="BI271" s="134">
        <f>IF(N271="nulová",J271,0)</f>
        <v>0</v>
      </c>
      <c r="BJ271" s="16" t="s">
        <v>80</v>
      </c>
      <c r="BK271" s="134">
        <f>ROUND(I271*H271,2)</f>
        <v>0</v>
      </c>
      <c r="BL271" s="16" t="s">
        <v>122</v>
      </c>
      <c r="BM271" s="133" t="s">
        <v>391</v>
      </c>
    </row>
    <row r="272" spans="2:65" s="1" customFormat="1">
      <c r="B272" s="31"/>
      <c r="D272" s="135" t="s">
        <v>124</v>
      </c>
      <c r="F272" s="136" t="s">
        <v>392</v>
      </c>
      <c r="I272" s="137"/>
      <c r="L272" s="31"/>
      <c r="M272" s="138"/>
      <c r="T272" s="52"/>
      <c r="AT272" s="16" t="s">
        <v>124</v>
      </c>
      <c r="AU272" s="16" t="s">
        <v>83</v>
      </c>
    </row>
    <row r="273" spans="2:65" s="1" customFormat="1">
      <c r="B273" s="31"/>
      <c r="D273" s="139" t="s">
        <v>126</v>
      </c>
      <c r="F273" s="140" t="s">
        <v>393</v>
      </c>
      <c r="I273" s="137"/>
      <c r="L273" s="31"/>
      <c r="M273" s="138"/>
      <c r="T273" s="52"/>
      <c r="AT273" s="16" t="s">
        <v>126</v>
      </c>
      <c r="AU273" s="16" t="s">
        <v>83</v>
      </c>
    </row>
    <row r="274" spans="2:65" s="12" customFormat="1">
      <c r="B274" s="141"/>
      <c r="D274" s="135" t="s">
        <v>128</v>
      </c>
      <c r="E274" s="142" t="s">
        <v>19</v>
      </c>
      <c r="F274" s="143" t="s">
        <v>129</v>
      </c>
      <c r="H274" s="142" t="s">
        <v>19</v>
      </c>
      <c r="I274" s="144"/>
      <c r="L274" s="141"/>
      <c r="M274" s="145"/>
      <c r="T274" s="146"/>
      <c r="AT274" s="142" t="s">
        <v>128</v>
      </c>
      <c r="AU274" s="142" t="s">
        <v>83</v>
      </c>
      <c r="AV274" s="12" t="s">
        <v>80</v>
      </c>
      <c r="AW274" s="12" t="s">
        <v>33</v>
      </c>
      <c r="AX274" s="12" t="s">
        <v>72</v>
      </c>
      <c r="AY274" s="142" t="s">
        <v>115</v>
      </c>
    </row>
    <row r="275" spans="2:65" s="13" customFormat="1">
      <c r="B275" s="147"/>
      <c r="D275" s="135" t="s">
        <v>128</v>
      </c>
      <c r="E275" s="148" t="s">
        <v>19</v>
      </c>
      <c r="F275" s="149" t="s">
        <v>394</v>
      </c>
      <c r="H275" s="150">
        <v>229</v>
      </c>
      <c r="I275" s="151"/>
      <c r="L275" s="147"/>
      <c r="M275" s="152"/>
      <c r="T275" s="153"/>
      <c r="AT275" s="148" t="s">
        <v>128</v>
      </c>
      <c r="AU275" s="148" t="s">
        <v>83</v>
      </c>
      <c r="AV275" s="13" t="s">
        <v>83</v>
      </c>
      <c r="AW275" s="13" t="s">
        <v>33</v>
      </c>
      <c r="AX275" s="13" t="s">
        <v>72</v>
      </c>
      <c r="AY275" s="148" t="s">
        <v>115</v>
      </c>
    </row>
    <row r="276" spans="2:65" s="1" customFormat="1" ht="21.75" customHeight="1">
      <c r="B276" s="31"/>
      <c r="C276" s="122" t="s">
        <v>395</v>
      </c>
      <c r="D276" s="122" t="s">
        <v>117</v>
      </c>
      <c r="E276" s="123" t="s">
        <v>396</v>
      </c>
      <c r="F276" s="124" t="s">
        <v>397</v>
      </c>
      <c r="G276" s="125" t="s">
        <v>390</v>
      </c>
      <c r="H276" s="126">
        <v>229</v>
      </c>
      <c r="I276" s="127"/>
      <c r="J276" s="128">
        <f>ROUND(I276*H276,2)</f>
        <v>0</v>
      </c>
      <c r="K276" s="124" t="s">
        <v>121</v>
      </c>
      <c r="L276" s="31"/>
      <c r="M276" s="129" t="s">
        <v>19</v>
      </c>
      <c r="N276" s="130" t="s">
        <v>43</v>
      </c>
      <c r="P276" s="131">
        <f>O276*H276</f>
        <v>0</v>
      </c>
      <c r="Q276" s="131">
        <v>0</v>
      </c>
      <c r="R276" s="131">
        <f>Q276*H276</f>
        <v>0</v>
      </c>
      <c r="S276" s="131">
        <v>0</v>
      </c>
      <c r="T276" s="132">
        <f>S276*H276</f>
        <v>0</v>
      </c>
      <c r="AR276" s="133" t="s">
        <v>122</v>
      </c>
      <c r="AT276" s="133" t="s">
        <v>117</v>
      </c>
      <c r="AU276" s="133" t="s">
        <v>83</v>
      </c>
      <c r="AY276" s="16" t="s">
        <v>115</v>
      </c>
      <c r="BE276" s="134">
        <f>IF(N276="základní",J276,0)</f>
        <v>0</v>
      </c>
      <c r="BF276" s="134">
        <f>IF(N276="snížená",J276,0)</f>
        <v>0</v>
      </c>
      <c r="BG276" s="134">
        <f>IF(N276="zákl. přenesená",J276,0)</f>
        <v>0</v>
      </c>
      <c r="BH276" s="134">
        <f>IF(N276="sníž. přenesená",J276,0)</f>
        <v>0</v>
      </c>
      <c r="BI276" s="134">
        <f>IF(N276="nulová",J276,0)</f>
        <v>0</v>
      </c>
      <c r="BJ276" s="16" t="s">
        <v>80</v>
      </c>
      <c r="BK276" s="134">
        <f>ROUND(I276*H276,2)</f>
        <v>0</v>
      </c>
      <c r="BL276" s="16" t="s">
        <v>122</v>
      </c>
      <c r="BM276" s="133" t="s">
        <v>398</v>
      </c>
    </row>
    <row r="277" spans="2:65" s="1" customFormat="1">
      <c r="B277" s="31"/>
      <c r="D277" s="135" t="s">
        <v>124</v>
      </c>
      <c r="F277" s="136" t="s">
        <v>399</v>
      </c>
      <c r="I277" s="137"/>
      <c r="L277" s="31"/>
      <c r="M277" s="138"/>
      <c r="T277" s="52"/>
      <c r="AT277" s="16" t="s">
        <v>124</v>
      </c>
      <c r="AU277" s="16" t="s">
        <v>83</v>
      </c>
    </row>
    <row r="278" spans="2:65" s="1" customFormat="1">
      <c r="B278" s="31"/>
      <c r="D278" s="139" t="s">
        <v>126</v>
      </c>
      <c r="F278" s="140" t="s">
        <v>400</v>
      </c>
      <c r="I278" s="137"/>
      <c r="L278" s="31"/>
      <c r="M278" s="138"/>
      <c r="T278" s="52"/>
      <c r="AT278" s="16" t="s">
        <v>126</v>
      </c>
      <c r="AU278" s="16" t="s">
        <v>83</v>
      </c>
    </row>
    <row r="279" spans="2:65" s="1" customFormat="1" ht="16.5" customHeight="1">
      <c r="B279" s="31"/>
      <c r="C279" s="122" t="s">
        <v>401</v>
      </c>
      <c r="D279" s="122" t="s">
        <v>117</v>
      </c>
      <c r="E279" s="123" t="s">
        <v>402</v>
      </c>
      <c r="F279" s="124" t="s">
        <v>403</v>
      </c>
      <c r="G279" s="125" t="s">
        <v>141</v>
      </c>
      <c r="H279" s="126">
        <v>14</v>
      </c>
      <c r="I279" s="127"/>
      <c r="J279" s="128">
        <f>ROUND(I279*H279,2)</f>
        <v>0</v>
      </c>
      <c r="K279" s="124" t="s">
        <v>121</v>
      </c>
      <c r="L279" s="31"/>
      <c r="M279" s="129" t="s">
        <v>19</v>
      </c>
      <c r="N279" s="130" t="s">
        <v>43</v>
      </c>
      <c r="P279" s="131">
        <f>O279*H279</f>
        <v>0</v>
      </c>
      <c r="Q279" s="131">
        <v>0</v>
      </c>
      <c r="R279" s="131">
        <f>Q279*H279</f>
        <v>0</v>
      </c>
      <c r="S279" s="131">
        <v>0</v>
      </c>
      <c r="T279" s="132">
        <f>S279*H279</f>
        <v>0</v>
      </c>
      <c r="AR279" s="133" t="s">
        <v>122</v>
      </c>
      <c r="AT279" s="133" t="s">
        <v>117</v>
      </c>
      <c r="AU279" s="133" t="s">
        <v>83</v>
      </c>
      <c r="AY279" s="16" t="s">
        <v>115</v>
      </c>
      <c r="BE279" s="134">
        <f>IF(N279="základní",J279,0)</f>
        <v>0</v>
      </c>
      <c r="BF279" s="134">
        <f>IF(N279="snížená",J279,0)</f>
        <v>0</v>
      </c>
      <c r="BG279" s="134">
        <f>IF(N279="zákl. přenesená",J279,0)</f>
        <v>0</v>
      </c>
      <c r="BH279" s="134">
        <f>IF(N279="sníž. přenesená",J279,0)</f>
        <v>0</v>
      </c>
      <c r="BI279" s="134">
        <f>IF(N279="nulová",J279,0)</f>
        <v>0</v>
      </c>
      <c r="BJ279" s="16" t="s">
        <v>80</v>
      </c>
      <c r="BK279" s="134">
        <f>ROUND(I279*H279,2)</f>
        <v>0</v>
      </c>
      <c r="BL279" s="16" t="s">
        <v>122</v>
      </c>
      <c r="BM279" s="133" t="s">
        <v>404</v>
      </c>
    </row>
    <row r="280" spans="2:65" s="1" customFormat="1">
      <c r="B280" s="31"/>
      <c r="D280" s="135" t="s">
        <v>124</v>
      </c>
      <c r="F280" s="136" t="s">
        <v>405</v>
      </c>
      <c r="I280" s="137"/>
      <c r="L280" s="31"/>
      <c r="M280" s="138"/>
      <c r="T280" s="52"/>
      <c r="AT280" s="16" t="s">
        <v>124</v>
      </c>
      <c r="AU280" s="16" t="s">
        <v>83</v>
      </c>
    </row>
    <row r="281" spans="2:65" s="1" customFormat="1">
      <c r="B281" s="31"/>
      <c r="D281" s="139" t="s">
        <v>126</v>
      </c>
      <c r="F281" s="140" t="s">
        <v>406</v>
      </c>
      <c r="I281" s="137"/>
      <c r="L281" s="31"/>
      <c r="M281" s="138"/>
      <c r="T281" s="52"/>
      <c r="AT281" s="16" t="s">
        <v>126</v>
      </c>
      <c r="AU281" s="16" t="s">
        <v>83</v>
      </c>
    </row>
    <row r="282" spans="2:65" s="12" customFormat="1">
      <c r="B282" s="141"/>
      <c r="D282" s="135" t="s">
        <v>128</v>
      </c>
      <c r="E282" s="142" t="s">
        <v>19</v>
      </c>
      <c r="F282" s="143" t="s">
        <v>336</v>
      </c>
      <c r="H282" s="142" t="s">
        <v>19</v>
      </c>
      <c r="I282" s="144"/>
      <c r="L282" s="141"/>
      <c r="M282" s="145"/>
      <c r="T282" s="146"/>
      <c r="AT282" s="142" t="s">
        <v>128</v>
      </c>
      <c r="AU282" s="142" t="s">
        <v>83</v>
      </c>
      <c r="AV282" s="12" t="s">
        <v>80</v>
      </c>
      <c r="AW282" s="12" t="s">
        <v>33</v>
      </c>
      <c r="AX282" s="12" t="s">
        <v>72</v>
      </c>
      <c r="AY282" s="142" t="s">
        <v>115</v>
      </c>
    </row>
    <row r="283" spans="2:65" s="13" customFormat="1">
      <c r="B283" s="147"/>
      <c r="D283" s="135" t="s">
        <v>128</v>
      </c>
      <c r="E283" s="148" t="s">
        <v>19</v>
      </c>
      <c r="F283" s="149" t="s">
        <v>407</v>
      </c>
      <c r="H283" s="150">
        <v>14</v>
      </c>
      <c r="I283" s="151"/>
      <c r="L283" s="147"/>
      <c r="M283" s="152"/>
      <c r="T283" s="153"/>
      <c r="AT283" s="148" t="s">
        <v>128</v>
      </c>
      <c r="AU283" s="148" t="s">
        <v>83</v>
      </c>
      <c r="AV283" s="13" t="s">
        <v>83</v>
      </c>
      <c r="AW283" s="13" t="s">
        <v>33</v>
      </c>
      <c r="AX283" s="13" t="s">
        <v>72</v>
      </c>
      <c r="AY283" s="148" t="s">
        <v>115</v>
      </c>
    </row>
    <row r="284" spans="2:65" s="1" customFormat="1" ht="16.5" customHeight="1">
      <c r="B284" s="31"/>
      <c r="C284" s="122" t="s">
        <v>408</v>
      </c>
      <c r="D284" s="122" t="s">
        <v>117</v>
      </c>
      <c r="E284" s="123" t="s">
        <v>409</v>
      </c>
      <c r="F284" s="124" t="s">
        <v>410</v>
      </c>
      <c r="G284" s="125" t="s">
        <v>141</v>
      </c>
      <c r="H284" s="126">
        <v>14</v>
      </c>
      <c r="I284" s="127"/>
      <c r="J284" s="128">
        <f>ROUND(I284*H284,2)</f>
        <v>0</v>
      </c>
      <c r="K284" s="124" t="s">
        <v>121</v>
      </c>
      <c r="L284" s="31"/>
      <c r="M284" s="129" t="s">
        <v>19</v>
      </c>
      <c r="N284" s="130" t="s">
        <v>43</v>
      </c>
      <c r="P284" s="131">
        <f>O284*H284</f>
        <v>0</v>
      </c>
      <c r="Q284" s="131">
        <v>2.0000000000000002E-5</v>
      </c>
      <c r="R284" s="131">
        <f>Q284*H284</f>
        <v>2.8000000000000003E-4</v>
      </c>
      <c r="S284" s="131">
        <v>0</v>
      </c>
      <c r="T284" s="132">
        <f>S284*H284</f>
        <v>0</v>
      </c>
      <c r="AR284" s="133" t="s">
        <v>122</v>
      </c>
      <c r="AT284" s="133" t="s">
        <v>117</v>
      </c>
      <c r="AU284" s="133" t="s">
        <v>83</v>
      </c>
      <c r="AY284" s="16" t="s">
        <v>115</v>
      </c>
      <c r="BE284" s="134">
        <f>IF(N284="základní",J284,0)</f>
        <v>0</v>
      </c>
      <c r="BF284" s="134">
        <f>IF(N284="snížená",J284,0)</f>
        <v>0</v>
      </c>
      <c r="BG284" s="134">
        <f>IF(N284="zákl. přenesená",J284,0)</f>
        <v>0</v>
      </c>
      <c r="BH284" s="134">
        <f>IF(N284="sníž. přenesená",J284,0)</f>
        <v>0</v>
      </c>
      <c r="BI284" s="134">
        <f>IF(N284="nulová",J284,0)</f>
        <v>0</v>
      </c>
      <c r="BJ284" s="16" t="s">
        <v>80</v>
      </c>
      <c r="BK284" s="134">
        <f>ROUND(I284*H284,2)</f>
        <v>0</v>
      </c>
      <c r="BL284" s="16" t="s">
        <v>122</v>
      </c>
      <c r="BM284" s="133" t="s">
        <v>411</v>
      </c>
    </row>
    <row r="285" spans="2:65" s="1" customFormat="1">
      <c r="B285" s="31"/>
      <c r="D285" s="135" t="s">
        <v>124</v>
      </c>
      <c r="F285" s="136" t="s">
        <v>412</v>
      </c>
      <c r="I285" s="137"/>
      <c r="L285" s="31"/>
      <c r="M285" s="138"/>
      <c r="T285" s="52"/>
      <c r="AT285" s="16" t="s">
        <v>124</v>
      </c>
      <c r="AU285" s="16" t="s">
        <v>83</v>
      </c>
    </row>
    <row r="286" spans="2:65" s="1" customFormat="1">
      <c r="B286" s="31"/>
      <c r="D286" s="139" t="s">
        <v>126</v>
      </c>
      <c r="F286" s="140" t="s">
        <v>413</v>
      </c>
      <c r="I286" s="137"/>
      <c r="L286" s="31"/>
      <c r="M286" s="138"/>
      <c r="T286" s="52"/>
      <c r="AT286" s="16" t="s">
        <v>126</v>
      </c>
      <c r="AU286" s="16" t="s">
        <v>83</v>
      </c>
    </row>
    <row r="287" spans="2:65" s="12" customFormat="1">
      <c r="B287" s="141"/>
      <c r="D287" s="135" t="s">
        <v>128</v>
      </c>
      <c r="E287" s="142" t="s">
        <v>19</v>
      </c>
      <c r="F287" s="143" t="s">
        <v>336</v>
      </c>
      <c r="H287" s="142" t="s">
        <v>19</v>
      </c>
      <c r="I287" s="144"/>
      <c r="L287" s="141"/>
      <c r="M287" s="145"/>
      <c r="T287" s="146"/>
      <c r="AT287" s="142" t="s">
        <v>128</v>
      </c>
      <c r="AU287" s="142" t="s">
        <v>83</v>
      </c>
      <c r="AV287" s="12" t="s">
        <v>80</v>
      </c>
      <c r="AW287" s="12" t="s">
        <v>33</v>
      </c>
      <c r="AX287" s="12" t="s">
        <v>72</v>
      </c>
      <c r="AY287" s="142" t="s">
        <v>115</v>
      </c>
    </row>
    <row r="288" spans="2:65" s="13" customFormat="1">
      <c r="B288" s="147"/>
      <c r="D288" s="135" t="s">
        <v>128</v>
      </c>
      <c r="E288" s="148" t="s">
        <v>19</v>
      </c>
      <c r="F288" s="149" t="s">
        <v>407</v>
      </c>
      <c r="H288" s="150">
        <v>14</v>
      </c>
      <c r="I288" s="151"/>
      <c r="L288" s="147"/>
      <c r="M288" s="152"/>
      <c r="T288" s="153"/>
      <c r="AT288" s="148" t="s">
        <v>128</v>
      </c>
      <c r="AU288" s="148" t="s">
        <v>83</v>
      </c>
      <c r="AV288" s="13" t="s">
        <v>83</v>
      </c>
      <c r="AW288" s="13" t="s">
        <v>33</v>
      </c>
      <c r="AX288" s="13" t="s">
        <v>72</v>
      </c>
      <c r="AY288" s="148" t="s">
        <v>115</v>
      </c>
    </row>
    <row r="289" spans="2:65" s="1" customFormat="1" ht="16.5" customHeight="1">
      <c r="B289" s="31"/>
      <c r="C289" s="155" t="s">
        <v>414</v>
      </c>
      <c r="D289" s="155" t="s">
        <v>250</v>
      </c>
      <c r="E289" s="156" t="s">
        <v>415</v>
      </c>
      <c r="F289" s="157" t="s">
        <v>416</v>
      </c>
      <c r="G289" s="158" t="s">
        <v>390</v>
      </c>
      <c r="H289" s="159">
        <v>14</v>
      </c>
      <c r="I289" s="160"/>
      <c r="J289" s="161">
        <f>ROUND(I289*H289,2)</f>
        <v>0</v>
      </c>
      <c r="K289" s="157" t="s">
        <v>19</v>
      </c>
      <c r="L289" s="162"/>
      <c r="M289" s="163" t="s">
        <v>19</v>
      </c>
      <c r="N289" s="164" t="s">
        <v>43</v>
      </c>
      <c r="P289" s="131">
        <f>O289*H289</f>
        <v>0</v>
      </c>
      <c r="Q289" s="131">
        <v>2.0000000000000002E-5</v>
      </c>
      <c r="R289" s="131">
        <f>Q289*H289</f>
        <v>2.8000000000000003E-4</v>
      </c>
      <c r="S289" s="131">
        <v>0</v>
      </c>
      <c r="T289" s="132">
        <f>S289*H289</f>
        <v>0</v>
      </c>
      <c r="AR289" s="133" t="s">
        <v>168</v>
      </c>
      <c r="AT289" s="133" t="s">
        <v>250</v>
      </c>
      <c r="AU289" s="133" t="s">
        <v>83</v>
      </c>
      <c r="AY289" s="16" t="s">
        <v>115</v>
      </c>
      <c r="BE289" s="134">
        <f>IF(N289="základní",J289,0)</f>
        <v>0</v>
      </c>
      <c r="BF289" s="134">
        <f>IF(N289="snížená",J289,0)</f>
        <v>0</v>
      </c>
      <c r="BG289" s="134">
        <f>IF(N289="zákl. přenesená",J289,0)</f>
        <v>0</v>
      </c>
      <c r="BH289" s="134">
        <f>IF(N289="sníž. přenesená",J289,0)</f>
        <v>0</v>
      </c>
      <c r="BI289" s="134">
        <f>IF(N289="nulová",J289,0)</f>
        <v>0</v>
      </c>
      <c r="BJ289" s="16" t="s">
        <v>80</v>
      </c>
      <c r="BK289" s="134">
        <f>ROUND(I289*H289,2)</f>
        <v>0</v>
      </c>
      <c r="BL289" s="16" t="s">
        <v>122</v>
      </c>
      <c r="BM289" s="133" t="s">
        <v>417</v>
      </c>
    </row>
    <row r="290" spans="2:65" s="1" customFormat="1">
      <c r="B290" s="31"/>
      <c r="D290" s="135" t="s">
        <v>124</v>
      </c>
      <c r="F290" s="136" t="s">
        <v>416</v>
      </c>
      <c r="I290" s="137"/>
      <c r="L290" s="31"/>
      <c r="M290" s="138"/>
      <c r="T290" s="52"/>
      <c r="AT290" s="16" t="s">
        <v>124</v>
      </c>
      <c r="AU290" s="16" t="s">
        <v>83</v>
      </c>
    </row>
    <row r="291" spans="2:65" s="1" customFormat="1" ht="16.5" customHeight="1">
      <c r="B291" s="31"/>
      <c r="C291" s="122" t="s">
        <v>418</v>
      </c>
      <c r="D291" s="122" t="s">
        <v>117</v>
      </c>
      <c r="E291" s="123" t="s">
        <v>419</v>
      </c>
      <c r="F291" s="124" t="s">
        <v>420</v>
      </c>
      <c r="G291" s="125" t="s">
        <v>189</v>
      </c>
      <c r="H291" s="126">
        <v>16.8</v>
      </c>
      <c r="I291" s="127"/>
      <c r="J291" s="128">
        <f>ROUND(I291*H291,2)</f>
        <v>0</v>
      </c>
      <c r="K291" s="124" t="s">
        <v>121</v>
      </c>
      <c r="L291" s="31"/>
      <c r="M291" s="129" t="s">
        <v>19</v>
      </c>
      <c r="N291" s="130" t="s">
        <v>43</v>
      </c>
      <c r="P291" s="131">
        <f>O291*H291</f>
        <v>0</v>
      </c>
      <c r="Q291" s="131">
        <v>0</v>
      </c>
      <c r="R291" s="131">
        <f>Q291*H291</f>
        <v>0</v>
      </c>
      <c r="S291" s="131">
        <v>0</v>
      </c>
      <c r="T291" s="132">
        <f>S291*H291</f>
        <v>0</v>
      </c>
      <c r="AR291" s="133" t="s">
        <v>122</v>
      </c>
      <c r="AT291" s="133" t="s">
        <v>117</v>
      </c>
      <c r="AU291" s="133" t="s">
        <v>83</v>
      </c>
      <c r="AY291" s="16" t="s">
        <v>115</v>
      </c>
      <c r="BE291" s="134">
        <f>IF(N291="základní",J291,0)</f>
        <v>0</v>
      </c>
      <c r="BF291" s="134">
        <f>IF(N291="snížená",J291,0)</f>
        <v>0</v>
      </c>
      <c r="BG291" s="134">
        <f>IF(N291="zákl. přenesená",J291,0)</f>
        <v>0</v>
      </c>
      <c r="BH291" s="134">
        <f>IF(N291="sníž. přenesená",J291,0)</f>
        <v>0</v>
      </c>
      <c r="BI291" s="134">
        <f>IF(N291="nulová",J291,0)</f>
        <v>0</v>
      </c>
      <c r="BJ291" s="16" t="s">
        <v>80</v>
      </c>
      <c r="BK291" s="134">
        <f>ROUND(I291*H291,2)</f>
        <v>0</v>
      </c>
      <c r="BL291" s="16" t="s">
        <v>122</v>
      </c>
      <c r="BM291" s="133" t="s">
        <v>421</v>
      </c>
    </row>
    <row r="292" spans="2:65" s="1" customFormat="1">
      <c r="B292" s="31"/>
      <c r="D292" s="135" t="s">
        <v>124</v>
      </c>
      <c r="F292" s="136" t="s">
        <v>422</v>
      </c>
      <c r="I292" s="137"/>
      <c r="L292" s="31"/>
      <c r="M292" s="138"/>
      <c r="T292" s="52"/>
      <c r="AT292" s="16" t="s">
        <v>124</v>
      </c>
      <c r="AU292" s="16" t="s">
        <v>83</v>
      </c>
    </row>
    <row r="293" spans="2:65" s="1" customFormat="1">
      <c r="B293" s="31"/>
      <c r="D293" s="139" t="s">
        <v>126</v>
      </c>
      <c r="F293" s="140" t="s">
        <v>423</v>
      </c>
      <c r="I293" s="137"/>
      <c r="L293" s="31"/>
      <c r="M293" s="138"/>
      <c r="T293" s="52"/>
      <c r="AT293" s="16" t="s">
        <v>126</v>
      </c>
      <c r="AU293" s="16" t="s">
        <v>83</v>
      </c>
    </row>
    <row r="294" spans="2:65" s="12" customFormat="1">
      <c r="B294" s="141"/>
      <c r="D294" s="135" t="s">
        <v>128</v>
      </c>
      <c r="E294" s="142" t="s">
        <v>19</v>
      </c>
      <c r="F294" s="143" t="s">
        <v>336</v>
      </c>
      <c r="H294" s="142" t="s">
        <v>19</v>
      </c>
      <c r="I294" s="144"/>
      <c r="L294" s="141"/>
      <c r="M294" s="145"/>
      <c r="T294" s="146"/>
      <c r="AT294" s="142" t="s">
        <v>128</v>
      </c>
      <c r="AU294" s="142" t="s">
        <v>83</v>
      </c>
      <c r="AV294" s="12" t="s">
        <v>80</v>
      </c>
      <c r="AW294" s="12" t="s">
        <v>33</v>
      </c>
      <c r="AX294" s="12" t="s">
        <v>72</v>
      </c>
      <c r="AY294" s="142" t="s">
        <v>115</v>
      </c>
    </row>
    <row r="295" spans="2:65" s="13" customFormat="1">
      <c r="B295" s="147"/>
      <c r="D295" s="135" t="s">
        <v>128</v>
      </c>
      <c r="E295" s="148" t="s">
        <v>19</v>
      </c>
      <c r="F295" s="149" t="s">
        <v>424</v>
      </c>
      <c r="H295" s="150">
        <v>16.8</v>
      </c>
      <c r="I295" s="151"/>
      <c r="L295" s="147"/>
      <c r="M295" s="152"/>
      <c r="T295" s="153"/>
      <c r="AT295" s="148" t="s">
        <v>128</v>
      </c>
      <c r="AU295" s="148" t="s">
        <v>83</v>
      </c>
      <c r="AV295" s="13" t="s">
        <v>83</v>
      </c>
      <c r="AW295" s="13" t="s">
        <v>33</v>
      </c>
      <c r="AX295" s="13" t="s">
        <v>72</v>
      </c>
      <c r="AY295" s="148" t="s">
        <v>115</v>
      </c>
    </row>
    <row r="296" spans="2:65" s="1" customFormat="1" ht="16.5" customHeight="1">
      <c r="B296" s="31"/>
      <c r="C296" s="155" t="s">
        <v>425</v>
      </c>
      <c r="D296" s="155" t="s">
        <v>250</v>
      </c>
      <c r="E296" s="156" t="s">
        <v>426</v>
      </c>
      <c r="F296" s="157" t="s">
        <v>427</v>
      </c>
      <c r="G296" s="158" t="s">
        <v>189</v>
      </c>
      <c r="H296" s="159">
        <v>16.8</v>
      </c>
      <c r="I296" s="160"/>
      <c r="J296" s="161">
        <f>ROUND(I296*H296,2)</f>
        <v>0</v>
      </c>
      <c r="K296" s="157" t="s">
        <v>121</v>
      </c>
      <c r="L296" s="162"/>
      <c r="M296" s="163" t="s">
        <v>19</v>
      </c>
      <c r="N296" s="164" t="s">
        <v>43</v>
      </c>
      <c r="P296" s="131">
        <f>O296*H296</f>
        <v>0</v>
      </c>
      <c r="Q296" s="131">
        <v>0</v>
      </c>
      <c r="R296" s="131">
        <f>Q296*H296</f>
        <v>0</v>
      </c>
      <c r="S296" s="131">
        <v>0</v>
      </c>
      <c r="T296" s="132">
        <f>S296*H296</f>
        <v>0</v>
      </c>
      <c r="AR296" s="133" t="s">
        <v>168</v>
      </c>
      <c r="AT296" s="133" t="s">
        <v>250</v>
      </c>
      <c r="AU296" s="133" t="s">
        <v>83</v>
      </c>
      <c r="AY296" s="16" t="s">
        <v>115</v>
      </c>
      <c r="BE296" s="134">
        <f>IF(N296="základní",J296,0)</f>
        <v>0</v>
      </c>
      <c r="BF296" s="134">
        <f>IF(N296="snížená",J296,0)</f>
        <v>0</v>
      </c>
      <c r="BG296" s="134">
        <f>IF(N296="zákl. přenesená",J296,0)</f>
        <v>0</v>
      </c>
      <c r="BH296" s="134">
        <f>IF(N296="sníž. přenesená",J296,0)</f>
        <v>0</v>
      </c>
      <c r="BI296" s="134">
        <f>IF(N296="nulová",J296,0)</f>
        <v>0</v>
      </c>
      <c r="BJ296" s="16" t="s">
        <v>80</v>
      </c>
      <c r="BK296" s="134">
        <f>ROUND(I296*H296,2)</f>
        <v>0</v>
      </c>
      <c r="BL296" s="16" t="s">
        <v>122</v>
      </c>
      <c r="BM296" s="133" t="s">
        <v>428</v>
      </c>
    </row>
    <row r="297" spans="2:65" s="1" customFormat="1">
      <c r="B297" s="31"/>
      <c r="D297" s="135" t="s">
        <v>124</v>
      </c>
      <c r="F297" s="136" t="s">
        <v>427</v>
      </c>
      <c r="I297" s="137"/>
      <c r="L297" s="31"/>
      <c r="M297" s="138"/>
      <c r="T297" s="52"/>
      <c r="AT297" s="16" t="s">
        <v>124</v>
      </c>
      <c r="AU297" s="16" t="s">
        <v>83</v>
      </c>
    </row>
    <row r="298" spans="2:65" s="11" customFormat="1" ht="22.9" customHeight="1">
      <c r="B298" s="110"/>
      <c r="D298" s="111" t="s">
        <v>71</v>
      </c>
      <c r="E298" s="120" t="s">
        <v>150</v>
      </c>
      <c r="F298" s="120" t="s">
        <v>429</v>
      </c>
      <c r="I298" s="113"/>
      <c r="J298" s="121">
        <f>BK298</f>
        <v>0</v>
      </c>
      <c r="L298" s="110"/>
      <c r="M298" s="115"/>
      <c r="P298" s="116">
        <f>SUM(P299:P356)</f>
        <v>0</v>
      </c>
      <c r="R298" s="116">
        <f>SUM(R299:R356)</f>
        <v>109.08900000000001</v>
      </c>
      <c r="T298" s="117">
        <f>SUM(T299:T356)</f>
        <v>0</v>
      </c>
      <c r="AR298" s="111" t="s">
        <v>80</v>
      </c>
      <c r="AT298" s="118" t="s">
        <v>71</v>
      </c>
      <c r="AU298" s="118" t="s">
        <v>80</v>
      </c>
      <c r="AY298" s="111" t="s">
        <v>115</v>
      </c>
      <c r="BK298" s="119">
        <f>SUM(BK299:BK356)</f>
        <v>0</v>
      </c>
    </row>
    <row r="299" spans="2:65" s="1" customFormat="1" ht="16.5" customHeight="1">
      <c r="B299" s="31"/>
      <c r="C299" s="122" t="s">
        <v>430</v>
      </c>
      <c r="D299" s="122" t="s">
        <v>117</v>
      </c>
      <c r="E299" s="123" t="s">
        <v>431</v>
      </c>
      <c r="F299" s="124" t="s">
        <v>432</v>
      </c>
      <c r="G299" s="125" t="s">
        <v>120</v>
      </c>
      <c r="H299" s="126">
        <v>2196.6529999999998</v>
      </c>
      <c r="I299" s="127"/>
      <c r="J299" s="128">
        <f>ROUND(I299*H299,2)</f>
        <v>0</v>
      </c>
      <c r="K299" s="124" t="s">
        <v>121</v>
      </c>
      <c r="L299" s="31"/>
      <c r="M299" s="129" t="s">
        <v>19</v>
      </c>
      <c r="N299" s="130" t="s">
        <v>43</v>
      </c>
      <c r="P299" s="131">
        <f>O299*H299</f>
        <v>0</v>
      </c>
      <c r="Q299" s="131">
        <v>0</v>
      </c>
      <c r="R299" s="131">
        <f>Q299*H299</f>
        <v>0</v>
      </c>
      <c r="S299" s="131">
        <v>0</v>
      </c>
      <c r="T299" s="132">
        <f>S299*H299</f>
        <v>0</v>
      </c>
      <c r="AR299" s="133" t="s">
        <v>122</v>
      </c>
      <c r="AT299" s="133" t="s">
        <v>117</v>
      </c>
      <c r="AU299" s="133" t="s">
        <v>83</v>
      </c>
      <c r="AY299" s="16" t="s">
        <v>115</v>
      </c>
      <c r="BE299" s="134">
        <f>IF(N299="základní",J299,0)</f>
        <v>0</v>
      </c>
      <c r="BF299" s="134">
        <f>IF(N299="snížená",J299,0)</f>
        <v>0</v>
      </c>
      <c r="BG299" s="134">
        <f>IF(N299="zákl. přenesená",J299,0)</f>
        <v>0</v>
      </c>
      <c r="BH299" s="134">
        <f>IF(N299="sníž. přenesená",J299,0)</f>
        <v>0</v>
      </c>
      <c r="BI299" s="134">
        <f>IF(N299="nulová",J299,0)</f>
        <v>0</v>
      </c>
      <c r="BJ299" s="16" t="s">
        <v>80</v>
      </c>
      <c r="BK299" s="134">
        <f>ROUND(I299*H299,2)</f>
        <v>0</v>
      </c>
      <c r="BL299" s="16" t="s">
        <v>122</v>
      </c>
      <c r="BM299" s="133" t="s">
        <v>433</v>
      </c>
    </row>
    <row r="300" spans="2:65" s="1" customFormat="1">
      <c r="B300" s="31"/>
      <c r="D300" s="135" t="s">
        <v>124</v>
      </c>
      <c r="F300" s="136" t="s">
        <v>434</v>
      </c>
      <c r="I300" s="137"/>
      <c r="L300" s="31"/>
      <c r="M300" s="138"/>
      <c r="T300" s="52"/>
      <c r="AT300" s="16" t="s">
        <v>124</v>
      </c>
      <c r="AU300" s="16" t="s">
        <v>83</v>
      </c>
    </row>
    <row r="301" spans="2:65" s="1" customFormat="1">
      <c r="B301" s="31"/>
      <c r="D301" s="139" t="s">
        <v>126</v>
      </c>
      <c r="F301" s="140" t="s">
        <v>435</v>
      </c>
      <c r="I301" s="137"/>
      <c r="L301" s="31"/>
      <c r="M301" s="138"/>
      <c r="T301" s="52"/>
      <c r="AT301" s="16" t="s">
        <v>126</v>
      </c>
      <c r="AU301" s="16" t="s">
        <v>83</v>
      </c>
    </row>
    <row r="302" spans="2:65" s="12" customFormat="1">
      <c r="B302" s="141"/>
      <c r="D302" s="135" t="s">
        <v>128</v>
      </c>
      <c r="E302" s="142" t="s">
        <v>19</v>
      </c>
      <c r="F302" s="143" t="s">
        <v>436</v>
      </c>
      <c r="H302" s="142" t="s">
        <v>19</v>
      </c>
      <c r="I302" s="144"/>
      <c r="L302" s="141"/>
      <c r="M302" s="145"/>
      <c r="T302" s="146"/>
      <c r="AT302" s="142" t="s">
        <v>128</v>
      </c>
      <c r="AU302" s="142" t="s">
        <v>83</v>
      </c>
      <c r="AV302" s="12" t="s">
        <v>80</v>
      </c>
      <c r="AW302" s="12" t="s">
        <v>33</v>
      </c>
      <c r="AX302" s="12" t="s">
        <v>72</v>
      </c>
      <c r="AY302" s="142" t="s">
        <v>115</v>
      </c>
    </row>
    <row r="303" spans="2:65" s="12" customFormat="1">
      <c r="B303" s="141"/>
      <c r="D303" s="135" t="s">
        <v>128</v>
      </c>
      <c r="E303" s="142" t="s">
        <v>19</v>
      </c>
      <c r="F303" s="143" t="s">
        <v>306</v>
      </c>
      <c r="H303" s="142" t="s">
        <v>19</v>
      </c>
      <c r="I303" s="144"/>
      <c r="L303" s="141"/>
      <c r="M303" s="145"/>
      <c r="T303" s="146"/>
      <c r="AT303" s="142" t="s">
        <v>128</v>
      </c>
      <c r="AU303" s="142" t="s">
        <v>83</v>
      </c>
      <c r="AV303" s="12" t="s">
        <v>80</v>
      </c>
      <c r="AW303" s="12" t="s">
        <v>33</v>
      </c>
      <c r="AX303" s="12" t="s">
        <v>72</v>
      </c>
      <c r="AY303" s="142" t="s">
        <v>115</v>
      </c>
    </row>
    <row r="304" spans="2:65" s="12" customFormat="1">
      <c r="B304" s="141"/>
      <c r="D304" s="135" t="s">
        <v>128</v>
      </c>
      <c r="E304" s="142" t="s">
        <v>19</v>
      </c>
      <c r="F304" s="143" t="s">
        <v>437</v>
      </c>
      <c r="H304" s="142" t="s">
        <v>19</v>
      </c>
      <c r="I304" s="144"/>
      <c r="L304" s="141"/>
      <c r="M304" s="145"/>
      <c r="T304" s="146"/>
      <c r="AT304" s="142" t="s">
        <v>128</v>
      </c>
      <c r="AU304" s="142" t="s">
        <v>83</v>
      </c>
      <c r="AV304" s="12" t="s">
        <v>80</v>
      </c>
      <c r="AW304" s="12" t="s">
        <v>33</v>
      </c>
      <c r="AX304" s="12" t="s">
        <v>72</v>
      </c>
      <c r="AY304" s="142" t="s">
        <v>115</v>
      </c>
    </row>
    <row r="305" spans="2:65" s="13" customFormat="1">
      <c r="B305" s="147"/>
      <c r="D305" s="135" t="s">
        <v>128</v>
      </c>
      <c r="E305" s="148" t="s">
        <v>19</v>
      </c>
      <c r="F305" s="149" t="s">
        <v>438</v>
      </c>
      <c r="H305" s="150">
        <v>2196.6529999999998</v>
      </c>
      <c r="I305" s="151"/>
      <c r="L305" s="147"/>
      <c r="M305" s="152"/>
      <c r="T305" s="153"/>
      <c r="AT305" s="148" t="s">
        <v>128</v>
      </c>
      <c r="AU305" s="148" t="s">
        <v>83</v>
      </c>
      <c r="AV305" s="13" t="s">
        <v>83</v>
      </c>
      <c r="AW305" s="13" t="s">
        <v>33</v>
      </c>
      <c r="AX305" s="13" t="s">
        <v>72</v>
      </c>
      <c r="AY305" s="148" t="s">
        <v>115</v>
      </c>
    </row>
    <row r="306" spans="2:65" s="1" customFormat="1" ht="16.5" customHeight="1">
      <c r="B306" s="31"/>
      <c r="C306" s="122" t="s">
        <v>439</v>
      </c>
      <c r="D306" s="122" t="s">
        <v>117</v>
      </c>
      <c r="E306" s="123" t="s">
        <v>440</v>
      </c>
      <c r="F306" s="124" t="s">
        <v>441</v>
      </c>
      <c r="G306" s="125" t="s">
        <v>120</v>
      </c>
      <c r="H306" s="126">
        <v>160.72800000000001</v>
      </c>
      <c r="I306" s="127"/>
      <c r="J306" s="128">
        <f>ROUND(I306*H306,2)</f>
        <v>0</v>
      </c>
      <c r="K306" s="124" t="s">
        <v>121</v>
      </c>
      <c r="L306" s="31"/>
      <c r="M306" s="129" t="s">
        <v>19</v>
      </c>
      <c r="N306" s="130" t="s">
        <v>43</v>
      </c>
      <c r="P306" s="131">
        <f>O306*H306</f>
        <v>0</v>
      </c>
      <c r="Q306" s="131">
        <v>0</v>
      </c>
      <c r="R306" s="131">
        <f>Q306*H306</f>
        <v>0</v>
      </c>
      <c r="S306" s="131">
        <v>0</v>
      </c>
      <c r="T306" s="132">
        <f>S306*H306</f>
        <v>0</v>
      </c>
      <c r="AR306" s="133" t="s">
        <v>122</v>
      </c>
      <c r="AT306" s="133" t="s">
        <v>117</v>
      </c>
      <c r="AU306" s="133" t="s">
        <v>83</v>
      </c>
      <c r="AY306" s="16" t="s">
        <v>115</v>
      </c>
      <c r="BE306" s="134">
        <f>IF(N306="základní",J306,0)</f>
        <v>0</v>
      </c>
      <c r="BF306" s="134">
        <f>IF(N306="snížená",J306,0)</f>
        <v>0</v>
      </c>
      <c r="BG306" s="134">
        <f>IF(N306="zákl. přenesená",J306,0)</f>
        <v>0</v>
      </c>
      <c r="BH306" s="134">
        <f>IF(N306="sníž. přenesená",J306,0)</f>
        <v>0</v>
      </c>
      <c r="BI306" s="134">
        <f>IF(N306="nulová",J306,0)</f>
        <v>0</v>
      </c>
      <c r="BJ306" s="16" t="s">
        <v>80</v>
      </c>
      <c r="BK306" s="134">
        <f>ROUND(I306*H306,2)</f>
        <v>0</v>
      </c>
      <c r="BL306" s="16" t="s">
        <v>122</v>
      </c>
      <c r="BM306" s="133" t="s">
        <v>442</v>
      </c>
    </row>
    <row r="307" spans="2:65" s="1" customFormat="1">
      <c r="B307" s="31"/>
      <c r="D307" s="135" t="s">
        <v>124</v>
      </c>
      <c r="F307" s="136" t="s">
        <v>443</v>
      </c>
      <c r="I307" s="137"/>
      <c r="L307" s="31"/>
      <c r="M307" s="138"/>
      <c r="T307" s="52"/>
      <c r="AT307" s="16" t="s">
        <v>124</v>
      </c>
      <c r="AU307" s="16" t="s">
        <v>83</v>
      </c>
    </row>
    <row r="308" spans="2:65" s="1" customFormat="1">
      <c r="B308" s="31"/>
      <c r="D308" s="139" t="s">
        <v>126</v>
      </c>
      <c r="F308" s="140" t="s">
        <v>444</v>
      </c>
      <c r="I308" s="137"/>
      <c r="L308" s="31"/>
      <c r="M308" s="138"/>
      <c r="T308" s="52"/>
      <c r="AT308" s="16" t="s">
        <v>126</v>
      </c>
      <c r="AU308" s="16" t="s">
        <v>83</v>
      </c>
    </row>
    <row r="309" spans="2:65" s="12" customFormat="1">
      <c r="B309" s="141"/>
      <c r="D309" s="135" t="s">
        <v>128</v>
      </c>
      <c r="E309" s="142" t="s">
        <v>19</v>
      </c>
      <c r="F309" s="143" t="s">
        <v>436</v>
      </c>
      <c r="H309" s="142" t="s">
        <v>19</v>
      </c>
      <c r="I309" s="144"/>
      <c r="L309" s="141"/>
      <c r="M309" s="145"/>
      <c r="T309" s="146"/>
      <c r="AT309" s="142" t="s">
        <v>128</v>
      </c>
      <c r="AU309" s="142" t="s">
        <v>83</v>
      </c>
      <c r="AV309" s="12" t="s">
        <v>80</v>
      </c>
      <c r="AW309" s="12" t="s">
        <v>33</v>
      </c>
      <c r="AX309" s="12" t="s">
        <v>72</v>
      </c>
      <c r="AY309" s="142" t="s">
        <v>115</v>
      </c>
    </row>
    <row r="310" spans="2:65" s="12" customFormat="1">
      <c r="B310" s="141"/>
      <c r="D310" s="135" t="s">
        <v>128</v>
      </c>
      <c r="E310" s="142" t="s">
        <v>19</v>
      </c>
      <c r="F310" s="143" t="s">
        <v>306</v>
      </c>
      <c r="H310" s="142" t="s">
        <v>19</v>
      </c>
      <c r="I310" s="144"/>
      <c r="L310" s="141"/>
      <c r="M310" s="145"/>
      <c r="T310" s="146"/>
      <c r="AT310" s="142" t="s">
        <v>128</v>
      </c>
      <c r="AU310" s="142" t="s">
        <v>83</v>
      </c>
      <c r="AV310" s="12" t="s">
        <v>80</v>
      </c>
      <c r="AW310" s="12" t="s">
        <v>33</v>
      </c>
      <c r="AX310" s="12" t="s">
        <v>72</v>
      </c>
      <c r="AY310" s="142" t="s">
        <v>115</v>
      </c>
    </row>
    <row r="311" spans="2:65" s="12" customFormat="1">
      <c r="B311" s="141"/>
      <c r="D311" s="135" t="s">
        <v>128</v>
      </c>
      <c r="E311" s="142" t="s">
        <v>19</v>
      </c>
      <c r="F311" s="143" t="s">
        <v>445</v>
      </c>
      <c r="H311" s="142" t="s">
        <v>19</v>
      </c>
      <c r="I311" s="144"/>
      <c r="L311" s="141"/>
      <c r="M311" s="145"/>
      <c r="T311" s="146"/>
      <c r="AT311" s="142" t="s">
        <v>128</v>
      </c>
      <c r="AU311" s="142" t="s">
        <v>83</v>
      </c>
      <c r="AV311" s="12" t="s">
        <v>80</v>
      </c>
      <c r="AW311" s="12" t="s">
        <v>33</v>
      </c>
      <c r="AX311" s="12" t="s">
        <v>72</v>
      </c>
      <c r="AY311" s="142" t="s">
        <v>115</v>
      </c>
    </row>
    <row r="312" spans="2:65" s="13" customFormat="1">
      <c r="B312" s="147"/>
      <c r="D312" s="135" t="s">
        <v>128</v>
      </c>
      <c r="E312" s="148" t="s">
        <v>19</v>
      </c>
      <c r="F312" s="149" t="s">
        <v>446</v>
      </c>
      <c r="H312" s="150">
        <v>160.72800000000001</v>
      </c>
      <c r="I312" s="151"/>
      <c r="L312" s="147"/>
      <c r="M312" s="152"/>
      <c r="T312" s="153"/>
      <c r="AT312" s="148" t="s">
        <v>128</v>
      </c>
      <c r="AU312" s="148" t="s">
        <v>83</v>
      </c>
      <c r="AV312" s="13" t="s">
        <v>83</v>
      </c>
      <c r="AW312" s="13" t="s">
        <v>33</v>
      </c>
      <c r="AX312" s="13" t="s">
        <v>72</v>
      </c>
      <c r="AY312" s="148" t="s">
        <v>115</v>
      </c>
    </row>
    <row r="313" spans="2:65" s="1" customFormat="1" ht="16.5" customHeight="1">
      <c r="B313" s="31"/>
      <c r="C313" s="122" t="s">
        <v>447</v>
      </c>
      <c r="D313" s="122" t="s">
        <v>117</v>
      </c>
      <c r="E313" s="123" t="s">
        <v>448</v>
      </c>
      <c r="F313" s="124" t="s">
        <v>449</v>
      </c>
      <c r="G313" s="125" t="s">
        <v>120</v>
      </c>
      <c r="H313" s="126">
        <v>2630.19</v>
      </c>
      <c r="I313" s="127"/>
      <c r="J313" s="128">
        <f>ROUND(I313*H313,2)</f>
        <v>0</v>
      </c>
      <c r="K313" s="124" t="s">
        <v>121</v>
      </c>
      <c r="L313" s="31"/>
      <c r="M313" s="129" t="s">
        <v>19</v>
      </c>
      <c r="N313" s="130" t="s">
        <v>43</v>
      </c>
      <c r="P313" s="131">
        <f>O313*H313</f>
        <v>0</v>
      </c>
      <c r="Q313" s="131">
        <v>0</v>
      </c>
      <c r="R313" s="131">
        <f>Q313*H313</f>
        <v>0</v>
      </c>
      <c r="S313" s="131">
        <v>0</v>
      </c>
      <c r="T313" s="132">
        <f>S313*H313</f>
        <v>0</v>
      </c>
      <c r="AR313" s="133" t="s">
        <v>122</v>
      </c>
      <c r="AT313" s="133" t="s">
        <v>117</v>
      </c>
      <c r="AU313" s="133" t="s">
        <v>83</v>
      </c>
      <c r="AY313" s="16" t="s">
        <v>115</v>
      </c>
      <c r="BE313" s="134">
        <f>IF(N313="základní",J313,0)</f>
        <v>0</v>
      </c>
      <c r="BF313" s="134">
        <f>IF(N313="snížená",J313,0)</f>
        <v>0</v>
      </c>
      <c r="BG313" s="134">
        <f>IF(N313="zákl. přenesená",J313,0)</f>
        <v>0</v>
      </c>
      <c r="BH313" s="134">
        <f>IF(N313="sníž. přenesená",J313,0)</f>
        <v>0</v>
      </c>
      <c r="BI313" s="134">
        <f>IF(N313="nulová",J313,0)</f>
        <v>0</v>
      </c>
      <c r="BJ313" s="16" t="s">
        <v>80</v>
      </c>
      <c r="BK313" s="134">
        <f>ROUND(I313*H313,2)</f>
        <v>0</v>
      </c>
      <c r="BL313" s="16" t="s">
        <v>122</v>
      </c>
      <c r="BM313" s="133" t="s">
        <v>450</v>
      </c>
    </row>
    <row r="314" spans="2:65" s="1" customFormat="1">
      <c r="B314" s="31"/>
      <c r="D314" s="135" t="s">
        <v>124</v>
      </c>
      <c r="F314" s="136" t="s">
        <v>451</v>
      </c>
      <c r="I314" s="137"/>
      <c r="L314" s="31"/>
      <c r="M314" s="138"/>
      <c r="T314" s="52"/>
      <c r="AT314" s="16" t="s">
        <v>124</v>
      </c>
      <c r="AU314" s="16" t="s">
        <v>83</v>
      </c>
    </row>
    <row r="315" spans="2:65" s="1" customFormat="1">
      <c r="B315" s="31"/>
      <c r="D315" s="139" t="s">
        <v>126</v>
      </c>
      <c r="F315" s="140" t="s">
        <v>452</v>
      </c>
      <c r="I315" s="137"/>
      <c r="L315" s="31"/>
      <c r="M315" s="138"/>
      <c r="T315" s="52"/>
      <c r="AT315" s="16" t="s">
        <v>126</v>
      </c>
      <c r="AU315" s="16" t="s">
        <v>83</v>
      </c>
    </row>
    <row r="316" spans="2:65" s="1" customFormat="1">
      <c r="B316" s="31"/>
      <c r="D316" s="135" t="s">
        <v>136</v>
      </c>
      <c r="F316" s="154" t="s">
        <v>261</v>
      </c>
      <c r="I316" s="137"/>
      <c r="L316" s="31"/>
      <c r="M316" s="138"/>
      <c r="T316" s="52"/>
      <c r="AT316" s="16" t="s">
        <v>136</v>
      </c>
      <c r="AU316" s="16" t="s">
        <v>83</v>
      </c>
    </row>
    <row r="317" spans="2:65" s="12" customFormat="1">
      <c r="B317" s="141"/>
      <c r="D317" s="135" t="s">
        <v>128</v>
      </c>
      <c r="E317" s="142" t="s">
        <v>19</v>
      </c>
      <c r="F317" s="143" t="s">
        <v>262</v>
      </c>
      <c r="H317" s="142" t="s">
        <v>19</v>
      </c>
      <c r="I317" s="144"/>
      <c r="L317" s="141"/>
      <c r="M317" s="145"/>
      <c r="T317" s="146"/>
      <c r="AT317" s="142" t="s">
        <v>128</v>
      </c>
      <c r="AU317" s="142" t="s">
        <v>83</v>
      </c>
      <c r="AV317" s="12" t="s">
        <v>80</v>
      </c>
      <c r="AW317" s="12" t="s">
        <v>33</v>
      </c>
      <c r="AX317" s="12" t="s">
        <v>72</v>
      </c>
      <c r="AY317" s="142" t="s">
        <v>115</v>
      </c>
    </row>
    <row r="318" spans="2:65" s="12" customFormat="1">
      <c r="B318" s="141"/>
      <c r="D318" s="135" t="s">
        <v>128</v>
      </c>
      <c r="E318" s="142" t="s">
        <v>19</v>
      </c>
      <c r="F318" s="143" t="s">
        <v>198</v>
      </c>
      <c r="H318" s="142" t="s">
        <v>19</v>
      </c>
      <c r="I318" s="144"/>
      <c r="L318" s="141"/>
      <c r="M318" s="145"/>
      <c r="T318" s="146"/>
      <c r="AT318" s="142" t="s">
        <v>128</v>
      </c>
      <c r="AU318" s="142" t="s">
        <v>83</v>
      </c>
      <c r="AV318" s="12" t="s">
        <v>80</v>
      </c>
      <c r="AW318" s="12" t="s">
        <v>33</v>
      </c>
      <c r="AX318" s="12" t="s">
        <v>72</v>
      </c>
      <c r="AY318" s="142" t="s">
        <v>115</v>
      </c>
    </row>
    <row r="319" spans="2:65" s="13" customFormat="1">
      <c r="B319" s="147"/>
      <c r="D319" s="135" t="s">
        <v>128</v>
      </c>
      <c r="E319" s="148" t="s">
        <v>19</v>
      </c>
      <c r="F319" s="149" t="s">
        <v>453</v>
      </c>
      <c r="H319" s="150">
        <v>2630.19</v>
      </c>
      <c r="I319" s="151"/>
      <c r="L319" s="147"/>
      <c r="M319" s="152"/>
      <c r="T319" s="153"/>
      <c r="AT319" s="148" t="s">
        <v>128</v>
      </c>
      <c r="AU319" s="148" t="s">
        <v>83</v>
      </c>
      <c r="AV319" s="13" t="s">
        <v>83</v>
      </c>
      <c r="AW319" s="13" t="s">
        <v>33</v>
      </c>
      <c r="AX319" s="13" t="s">
        <v>72</v>
      </c>
      <c r="AY319" s="148" t="s">
        <v>115</v>
      </c>
    </row>
    <row r="320" spans="2:65" s="1" customFormat="1" ht="16.5" customHeight="1">
      <c r="B320" s="31"/>
      <c r="C320" s="122" t="s">
        <v>454</v>
      </c>
      <c r="D320" s="122" t="s">
        <v>117</v>
      </c>
      <c r="E320" s="123" t="s">
        <v>455</v>
      </c>
      <c r="F320" s="124" t="s">
        <v>456</v>
      </c>
      <c r="G320" s="125" t="s">
        <v>120</v>
      </c>
      <c r="H320" s="126">
        <v>2722.127</v>
      </c>
      <c r="I320" s="127"/>
      <c r="J320" s="128">
        <f>ROUND(I320*H320,2)</f>
        <v>0</v>
      </c>
      <c r="K320" s="124" t="s">
        <v>121</v>
      </c>
      <c r="L320" s="31"/>
      <c r="M320" s="129" t="s">
        <v>19</v>
      </c>
      <c r="N320" s="130" t="s">
        <v>43</v>
      </c>
      <c r="P320" s="131">
        <f>O320*H320</f>
        <v>0</v>
      </c>
      <c r="Q320" s="131">
        <v>0</v>
      </c>
      <c r="R320" s="131">
        <f>Q320*H320</f>
        <v>0</v>
      </c>
      <c r="S320" s="131">
        <v>0</v>
      </c>
      <c r="T320" s="132">
        <f>S320*H320</f>
        <v>0</v>
      </c>
      <c r="AR320" s="133" t="s">
        <v>122</v>
      </c>
      <c r="AT320" s="133" t="s">
        <v>117</v>
      </c>
      <c r="AU320" s="133" t="s">
        <v>83</v>
      </c>
      <c r="AY320" s="16" t="s">
        <v>115</v>
      </c>
      <c r="BE320" s="134">
        <f>IF(N320="základní",J320,0)</f>
        <v>0</v>
      </c>
      <c r="BF320" s="134">
        <f>IF(N320="snížená",J320,0)</f>
        <v>0</v>
      </c>
      <c r="BG320" s="134">
        <f>IF(N320="zákl. přenesená",J320,0)</f>
        <v>0</v>
      </c>
      <c r="BH320" s="134">
        <f>IF(N320="sníž. přenesená",J320,0)</f>
        <v>0</v>
      </c>
      <c r="BI320" s="134">
        <f>IF(N320="nulová",J320,0)</f>
        <v>0</v>
      </c>
      <c r="BJ320" s="16" t="s">
        <v>80</v>
      </c>
      <c r="BK320" s="134">
        <f>ROUND(I320*H320,2)</f>
        <v>0</v>
      </c>
      <c r="BL320" s="16" t="s">
        <v>122</v>
      </c>
      <c r="BM320" s="133" t="s">
        <v>457</v>
      </c>
    </row>
    <row r="321" spans="2:65" s="1" customFormat="1">
      <c r="B321" s="31"/>
      <c r="D321" s="135" t="s">
        <v>124</v>
      </c>
      <c r="F321" s="136" t="s">
        <v>458</v>
      </c>
      <c r="I321" s="137"/>
      <c r="L321" s="31"/>
      <c r="M321" s="138"/>
      <c r="T321" s="52"/>
      <c r="AT321" s="16" t="s">
        <v>124</v>
      </c>
      <c r="AU321" s="16" t="s">
        <v>83</v>
      </c>
    </row>
    <row r="322" spans="2:65" s="1" customFormat="1">
      <c r="B322" s="31"/>
      <c r="D322" s="139" t="s">
        <v>126</v>
      </c>
      <c r="F322" s="140" t="s">
        <v>459</v>
      </c>
      <c r="I322" s="137"/>
      <c r="L322" s="31"/>
      <c r="M322" s="138"/>
      <c r="T322" s="52"/>
      <c r="AT322" s="16" t="s">
        <v>126</v>
      </c>
      <c r="AU322" s="16" t="s">
        <v>83</v>
      </c>
    </row>
    <row r="323" spans="2:65" s="12" customFormat="1">
      <c r="B323" s="141"/>
      <c r="D323" s="135" t="s">
        <v>128</v>
      </c>
      <c r="E323" s="142" t="s">
        <v>19</v>
      </c>
      <c r="F323" s="143" t="s">
        <v>436</v>
      </c>
      <c r="H323" s="142" t="s">
        <v>19</v>
      </c>
      <c r="I323" s="144"/>
      <c r="L323" s="141"/>
      <c r="M323" s="145"/>
      <c r="T323" s="146"/>
      <c r="AT323" s="142" t="s">
        <v>128</v>
      </c>
      <c r="AU323" s="142" t="s">
        <v>83</v>
      </c>
      <c r="AV323" s="12" t="s">
        <v>80</v>
      </c>
      <c r="AW323" s="12" t="s">
        <v>33</v>
      </c>
      <c r="AX323" s="12" t="s">
        <v>72</v>
      </c>
      <c r="AY323" s="142" t="s">
        <v>115</v>
      </c>
    </row>
    <row r="324" spans="2:65" s="12" customFormat="1">
      <c r="B324" s="141"/>
      <c r="D324" s="135" t="s">
        <v>128</v>
      </c>
      <c r="E324" s="142" t="s">
        <v>19</v>
      </c>
      <c r="F324" s="143" t="s">
        <v>306</v>
      </c>
      <c r="H324" s="142" t="s">
        <v>19</v>
      </c>
      <c r="I324" s="144"/>
      <c r="L324" s="141"/>
      <c r="M324" s="145"/>
      <c r="T324" s="146"/>
      <c r="AT324" s="142" t="s">
        <v>128</v>
      </c>
      <c r="AU324" s="142" t="s">
        <v>83</v>
      </c>
      <c r="AV324" s="12" t="s">
        <v>80</v>
      </c>
      <c r="AW324" s="12" t="s">
        <v>33</v>
      </c>
      <c r="AX324" s="12" t="s">
        <v>72</v>
      </c>
      <c r="AY324" s="142" t="s">
        <v>115</v>
      </c>
    </row>
    <row r="325" spans="2:65" s="12" customFormat="1">
      <c r="B325" s="141"/>
      <c r="D325" s="135" t="s">
        <v>128</v>
      </c>
      <c r="E325" s="142" t="s">
        <v>19</v>
      </c>
      <c r="F325" s="143" t="s">
        <v>460</v>
      </c>
      <c r="H325" s="142" t="s">
        <v>19</v>
      </c>
      <c r="I325" s="144"/>
      <c r="L325" s="141"/>
      <c r="M325" s="145"/>
      <c r="T325" s="146"/>
      <c r="AT325" s="142" t="s">
        <v>128</v>
      </c>
      <c r="AU325" s="142" t="s">
        <v>83</v>
      </c>
      <c r="AV325" s="12" t="s">
        <v>80</v>
      </c>
      <c r="AW325" s="12" t="s">
        <v>33</v>
      </c>
      <c r="AX325" s="12" t="s">
        <v>72</v>
      </c>
      <c r="AY325" s="142" t="s">
        <v>115</v>
      </c>
    </row>
    <row r="326" spans="2:65" s="13" customFormat="1">
      <c r="B326" s="147"/>
      <c r="D326" s="135" t="s">
        <v>128</v>
      </c>
      <c r="E326" s="148" t="s">
        <v>19</v>
      </c>
      <c r="F326" s="149" t="s">
        <v>308</v>
      </c>
      <c r="H326" s="150">
        <v>169.82599999999999</v>
      </c>
      <c r="I326" s="151"/>
      <c r="L326" s="147"/>
      <c r="M326" s="152"/>
      <c r="T326" s="153"/>
      <c r="AT326" s="148" t="s">
        <v>128</v>
      </c>
      <c r="AU326" s="148" t="s">
        <v>83</v>
      </c>
      <c r="AV326" s="13" t="s">
        <v>83</v>
      </c>
      <c r="AW326" s="13" t="s">
        <v>33</v>
      </c>
      <c r="AX326" s="13" t="s">
        <v>72</v>
      </c>
      <c r="AY326" s="148" t="s">
        <v>115</v>
      </c>
    </row>
    <row r="327" spans="2:65" s="13" customFormat="1">
      <c r="B327" s="147"/>
      <c r="D327" s="135" t="s">
        <v>128</v>
      </c>
      <c r="E327" s="148" t="s">
        <v>19</v>
      </c>
      <c r="F327" s="149" t="s">
        <v>309</v>
      </c>
      <c r="H327" s="150">
        <v>2552.3009999999999</v>
      </c>
      <c r="I327" s="151"/>
      <c r="L327" s="147"/>
      <c r="M327" s="152"/>
      <c r="T327" s="153"/>
      <c r="AT327" s="148" t="s">
        <v>128</v>
      </c>
      <c r="AU327" s="148" t="s">
        <v>83</v>
      </c>
      <c r="AV327" s="13" t="s">
        <v>83</v>
      </c>
      <c r="AW327" s="13" t="s">
        <v>33</v>
      </c>
      <c r="AX327" s="13" t="s">
        <v>72</v>
      </c>
      <c r="AY327" s="148" t="s">
        <v>115</v>
      </c>
    </row>
    <row r="328" spans="2:65" s="1" customFormat="1" ht="16.5" customHeight="1">
      <c r="B328" s="31"/>
      <c r="C328" s="122" t="s">
        <v>461</v>
      </c>
      <c r="D328" s="122" t="s">
        <v>117</v>
      </c>
      <c r="E328" s="123" t="s">
        <v>462</v>
      </c>
      <c r="F328" s="124" t="s">
        <v>463</v>
      </c>
      <c r="G328" s="125" t="s">
        <v>120</v>
      </c>
      <c r="H328" s="126">
        <v>474.3</v>
      </c>
      <c r="I328" s="127"/>
      <c r="J328" s="128">
        <f>ROUND(I328*H328,2)</f>
        <v>0</v>
      </c>
      <c r="K328" s="124" t="s">
        <v>121</v>
      </c>
      <c r="L328" s="31"/>
      <c r="M328" s="129" t="s">
        <v>19</v>
      </c>
      <c r="N328" s="130" t="s">
        <v>43</v>
      </c>
      <c r="P328" s="131">
        <f>O328*H328</f>
        <v>0</v>
      </c>
      <c r="Q328" s="131">
        <v>0.23</v>
      </c>
      <c r="R328" s="131">
        <f>Q328*H328</f>
        <v>109.08900000000001</v>
      </c>
      <c r="S328" s="131">
        <v>0</v>
      </c>
      <c r="T328" s="132">
        <f>S328*H328</f>
        <v>0</v>
      </c>
      <c r="AR328" s="133" t="s">
        <v>122</v>
      </c>
      <c r="AT328" s="133" t="s">
        <v>117</v>
      </c>
      <c r="AU328" s="133" t="s">
        <v>83</v>
      </c>
      <c r="AY328" s="16" t="s">
        <v>115</v>
      </c>
      <c r="BE328" s="134">
        <f>IF(N328="základní",J328,0)</f>
        <v>0</v>
      </c>
      <c r="BF328" s="134">
        <f>IF(N328="snížená",J328,0)</f>
        <v>0</v>
      </c>
      <c r="BG328" s="134">
        <f>IF(N328="zákl. přenesená",J328,0)</f>
        <v>0</v>
      </c>
      <c r="BH328" s="134">
        <f>IF(N328="sníž. přenesená",J328,0)</f>
        <v>0</v>
      </c>
      <c r="BI328" s="134">
        <f>IF(N328="nulová",J328,0)</f>
        <v>0</v>
      </c>
      <c r="BJ328" s="16" t="s">
        <v>80</v>
      </c>
      <c r="BK328" s="134">
        <f>ROUND(I328*H328,2)</f>
        <v>0</v>
      </c>
      <c r="BL328" s="16" t="s">
        <v>122</v>
      </c>
      <c r="BM328" s="133" t="s">
        <v>464</v>
      </c>
    </row>
    <row r="329" spans="2:65" s="1" customFormat="1">
      <c r="B329" s="31"/>
      <c r="D329" s="135" t="s">
        <v>124</v>
      </c>
      <c r="F329" s="136" t="s">
        <v>465</v>
      </c>
      <c r="I329" s="137"/>
      <c r="L329" s="31"/>
      <c r="M329" s="138"/>
      <c r="T329" s="52"/>
      <c r="AT329" s="16" t="s">
        <v>124</v>
      </c>
      <c r="AU329" s="16" t="s">
        <v>83</v>
      </c>
    </row>
    <row r="330" spans="2:65" s="1" customFormat="1">
      <c r="B330" s="31"/>
      <c r="D330" s="139" t="s">
        <v>126</v>
      </c>
      <c r="F330" s="140" t="s">
        <v>466</v>
      </c>
      <c r="I330" s="137"/>
      <c r="L330" s="31"/>
      <c r="M330" s="138"/>
      <c r="T330" s="52"/>
      <c r="AT330" s="16" t="s">
        <v>126</v>
      </c>
      <c r="AU330" s="16" t="s">
        <v>83</v>
      </c>
    </row>
    <row r="331" spans="2:65" s="12" customFormat="1">
      <c r="B331" s="141"/>
      <c r="D331" s="135" t="s">
        <v>128</v>
      </c>
      <c r="E331" s="142" t="s">
        <v>19</v>
      </c>
      <c r="F331" s="143" t="s">
        <v>436</v>
      </c>
      <c r="H331" s="142" t="s">
        <v>19</v>
      </c>
      <c r="I331" s="144"/>
      <c r="L331" s="141"/>
      <c r="M331" s="145"/>
      <c r="T331" s="146"/>
      <c r="AT331" s="142" t="s">
        <v>128</v>
      </c>
      <c r="AU331" s="142" t="s">
        <v>83</v>
      </c>
      <c r="AV331" s="12" t="s">
        <v>80</v>
      </c>
      <c r="AW331" s="12" t="s">
        <v>33</v>
      </c>
      <c r="AX331" s="12" t="s">
        <v>72</v>
      </c>
      <c r="AY331" s="142" t="s">
        <v>115</v>
      </c>
    </row>
    <row r="332" spans="2:65" s="12" customFormat="1">
      <c r="B332" s="141"/>
      <c r="D332" s="135" t="s">
        <v>128</v>
      </c>
      <c r="E332" s="142" t="s">
        <v>19</v>
      </c>
      <c r="F332" s="143" t="s">
        <v>306</v>
      </c>
      <c r="H332" s="142" t="s">
        <v>19</v>
      </c>
      <c r="I332" s="144"/>
      <c r="L332" s="141"/>
      <c r="M332" s="145"/>
      <c r="T332" s="146"/>
      <c r="AT332" s="142" t="s">
        <v>128</v>
      </c>
      <c r="AU332" s="142" t="s">
        <v>83</v>
      </c>
      <c r="AV332" s="12" t="s">
        <v>80</v>
      </c>
      <c r="AW332" s="12" t="s">
        <v>33</v>
      </c>
      <c r="AX332" s="12" t="s">
        <v>72</v>
      </c>
      <c r="AY332" s="142" t="s">
        <v>115</v>
      </c>
    </row>
    <row r="333" spans="2:65" s="12" customFormat="1">
      <c r="B333" s="141"/>
      <c r="D333" s="135" t="s">
        <v>128</v>
      </c>
      <c r="E333" s="142" t="s">
        <v>19</v>
      </c>
      <c r="F333" s="143" t="s">
        <v>467</v>
      </c>
      <c r="H333" s="142" t="s">
        <v>19</v>
      </c>
      <c r="I333" s="144"/>
      <c r="L333" s="141"/>
      <c r="M333" s="145"/>
      <c r="T333" s="146"/>
      <c r="AT333" s="142" t="s">
        <v>128</v>
      </c>
      <c r="AU333" s="142" t="s">
        <v>83</v>
      </c>
      <c r="AV333" s="12" t="s">
        <v>80</v>
      </c>
      <c r="AW333" s="12" t="s">
        <v>33</v>
      </c>
      <c r="AX333" s="12" t="s">
        <v>72</v>
      </c>
      <c r="AY333" s="142" t="s">
        <v>115</v>
      </c>
    </row>
    <row r="334" spans="2:65" s="13" customFormat="1">
      <c r="B334" s="147"/>
      <c r="D334" s="135" t="s">
        <v>128</v>
      </c>
      <c r="E334" s="148" t="s">
        <v>19</v>
      </c>
      <c r="F334" s="149" t="s">
        <v>468</v>
      </c>
      <c r="H334" s="150">
        <v>474.3</v>
      </c>
      <c r="I334" s="151"/>
      <c r="L334" s="147"/>
      <c r="M334" s="152"/>
      <c r="T334" s="153"/>
      <c r="AT334" s="148" t="s">
        <v>128</v>
      </c>
      <c r="AU334" s="148" t="s">
        <v>83</v>
      </c>
      <c r="AV334" s="13" t="s">
        <v>83</v>
      </c>
      <c r="AW334" s="13" t="s">
        <v>33</v>
      </c>
      <c r="AX334" s="13" t="s">
        <v>72</v>
      </c>
      <c r="AY334" s="148" t="s">
        <v>115</v>
      </c>
    </row>
    <row r="335" spans="2:65" s="1" customFormat="1" ht="16.5" customHeight="1">
      <c r="B335" s="31"/>
      <c r="C335" s="122" t="s">
        <v>469</v>
      </c>
      <c r="D335" s="122" t="s">
        <v>117</v>
      </c>
      <c r="E335" s="123" t="s">
        <v>470</v>
      </c>
      <c r="F335" s="124" t="s">
        <v>471</v>
      </c>
      <c r="G335" s="125" t="s">
        <v>120</v>
      </c>
      <c r="H335" s="126">
        <v>2092.0500000000002</v>
      </c>
      <c r="I335" s="127"/>
      <c r="J335" s="128">
        <f>ROUND(I335*H335,2)</f>
        <v>0</v>
      </c>
      <c r="K335" s="124" t="s">
        <v>121</v>
      </c>
      <c r="L335" s="31"/>
      <c r="M335" s="129" t="s">
        <v>19</v>
      </c>
      <c r="N335" s="130" t="s">
        <v>43</v>
      </c>
      <c r="P335" s="131">
        <f>O335*H335</f>
        <v>0</v>
      </c>
      <c r="Q335" s="131">
        <v>0</v>
      </c>
      <c r="R335" s="131">
        <f>Q335*H335</f>
        <v>0</v>
      </c>
      <c r="S335" s="131">
        <v>0</v>
      </c>
      <c r="T335" s="132">
        <f>S335*H335</f>
        <v>0</v>
      </c>
      <c r="AR335" s="133" t="s">
        <v>122</v>
      </c>
      <c r="AT335" s="133" t="s">
        <v>117</v>
      </c>
      <c r="AU335" s="133" t="s">
        <v>83</v>
      </c>
      <c r="AY335" s="16" t="s">
        <v>115</v>
      </c>
      <c r="BE335" s="134">
        <f>IF(N335="základní",J335,0)</f>
        <v>0</v>
      </c>
      <c r="BF335" s="134">
        <f>IF(N335="snížená",J335,0)</f>
        <v>0</v>
      </c>
      <c r="BG335" s="134">
        <f>IF(N335="zákl. přenesená",J335,0)</f>
        <v>0</v>
      </c>
      <c r="BH335" s="134">
        <f>IF(N335="sníž. přenesená",J335,0)</f>
        <v>0</v>
      </c>
      <c r="BI335" s="134">
        <f>IF(N335="nulová",J335,0)</f>
        <v>0</v>
      </c>
      <c r="BJ335" s="16" t="s">
        <v>80</v>
      </c>
      <c r="BK335" s="134">
        <f>ROUND(I335*H335,2)</f>
        <v>0</v>
      </c>
      <c r="BL335" s="16" t="s">
        <v>122</v>
      </c>
      <c r="BM335" s="133" t="s">
        <v>472</v>
      </c>
    </row>
    <row r="336" spans="2:65" s="1" customFormat="1">
      <c r="B336" s="31"/>
      <c r="D336" s="135" t="s">
        <v>124</v>
      </c>
      <c r="F336" s="136" t="s">
        <v>473</v>
      </c>
      <c r="I336" s="137"/>
      <c r="L336" s="31"/>
      <c r="M336" s="138"/>
      <c r="T336" s="52"/>
      <c r="AT336" s="16" t="s">
        <v>124</v>
      </c>
      <c r="AU336" s="16" t="s">
        <v>83</v>
      </c>
    </row>
    <row r="337" spans="2:65" s="1" customFormat="1">
      <c r="B337" s="31"/>
      <c r="D337" s="139" t="s">
        <v>126</v>
      </c>
      <c r="F337" s="140" t="s">
        <v>474</v>
      </c>
      <c r="I337" s="137"/>
      <c r="L337" s="31"/>
      <c r="M337" s="138"/>
      <c r="T337" s="52"/>
      <c r="AT337" s="16" t="s">
        <v>126</v>
      </c>
      <c r="AU337" s="16" t="s">
        <v>83</v>
      </c>
    </row>
    <row r="338" spans="2:65" s="1" customFormat="1">
      <c r="B338" s="31"/>
      <c r="D338" s="135" t="s">
        <v>136</v>
      </c>
      <c r="F338" s="154" t="s">
        <v>475</v>
      </c>
      <c r="I338" s="137"/>
      <c r="L338" s="31"/>
      <c r="M338" s="138"/>
      <c r="T338" s="52"/>
      <c r="AT338" s="16" t="s">
        <v>136</v>
      </c>
      <c r="AU338" s="16" t="s">
        <v>83</v>
      </c>
    </row>
    <row r="339" spans="2:65" s="12" customFormat="1">
      <c r="B339" s="141"/>
      <c r="D339" s="135" t="s">
        <v>128</v>
      </c>
      <c r="E339" s="142" t="s">
        <v>19</v>
      </c>
      <c r="F339" s="143" t="s">
        <v>436</v>
      </c>
      <c r="H339" s="142" t="s">
        <v>19</v>
      </c>
      <c r="I339" s="144"/>
      <c r="L339" s="141"/>
      <c r="M339" s="145"/>
      <c r="T339" s="146"/>
      <c r="AT339" s="142" t="s">
        <v>128</v>
      </c>
      <c r="AU339" s="142" t="s">
        <v>83</v>
      </c>
      <c r="AV339" s="12" t="s">
        <v>80</v>
      </c>
      <c r="AW339" s="12" t="s">
        <v>33</v>
      </c>
      <c r="AX339" s="12" t="s">
        <v>72</v>
      </c>
      <c r="AY339" s="142" t="s">
        <v>115</v>
      </c>
    </row>
    <row r="340" spans="2:65" s="12" customFormat="1">
      <c r="B340" s="141"/>
      <c r="D340" s="135" t="s">
        <v>128</v>
      </c>
      <c r="E340" s="142" t="s">
        <v>19</v>
      </c>
      <c r="F340" s="143" t="s">
        <v>306</v>
      </c>
      <c r="H340" s="142" t="s">
        <v>19</v>
      </c>
      <c r="I340" s="144"/>
      <c r="L340" s="141"/>
      <c r="M340" s="145"/>
      <c r="T340" s="146"/>
      <c r="AT340" s="142" t="s">
        <v>128</v>
      </c>
      <c r="AU340" s="142" t="s">
        <v>83</v>
      </c>
      <c r="AV340" s="12" t="s">
        <v>80</v>
      </c>
      <c r="AW340" s="12" t="s">
        <v>33</v>
      </c>
      <c r="AX340" s="12" t="s">
        <v>72</v>
      </c>
      <c r="AY340" s="142" t="s">
        <v>115</v>
      </c>
    </row>
    <row r="341" spans="2:65" s="12" customFormat="1">
      <c r="B341" s="141"/>
      <c r="D341" s="135" t="s">
        <v>128</v>
      </c>
      <c r="E341" s="142" t="s">
        <v>19</v>
      </c>
      <c r="F341" s="143" t="s">
        <v>476</v>
      </c>
      <c r="H341" s="142" t="s">
        <v>19</v>
      </c>
      <c r="I341" s="144"/>
      <c r="L341" s="141"/>
      <c r="M341" s="145"/>
      <c r="T341" s="146"/>
      <c r="AT341" s="142" t="s">
        <v>128</v>
      </c>
      <c r="AU341" s="142" t="s">
        <v>83</v>
      </c>
      <c r="AV341" s="12" t="s">
        <v>80</v>
      </c>
      <c r="AW341" s="12" t="s">
        <v>33</v>
      </c>
      <c r="AX341" s="12" t="s">
        <v>72</v>
      </c>
      <c r="AY341" s="142" t="s">
        <v>115</v>
      </c>
    </row>
    <row r="342" spans="2:65" s="13" customFormat="1">
      <c r="B342" s="147"/>
      <c r="D342" s="135" t="s">
        <v>128</v>
      </c>
      <c r="E342" s="148" t="s">
        <v>19</v>
      </c>
      <c r="F342" s="149" t="s">
        <v>477</v>
      </c>
      <c r="H342" s="150">
        <v>2092.0500000000002</v>
      </c>
      <c r="I342" s="151"/>
      <c r="L342" s="147"/>
      <c r="M342" s="152"/>
      <c r="T342" s="153"/>
      <c r="AT342" s="148" t="s">
        <v>128</v>
      </c>
      <c r="AU342" s="148" t="s">
        <v>83</v>
      </c>
      <c r="AV342" s="13" t="s">
        <v>83</v>
      </c>
      <c r="AW342" s="13" t="s">
        <v>33</v>
      </c>
      <c r="AX342" s="13" t="s">
        <v>72</v>
      </c>
      <c r="AY342" s="148" t="s">
        <v>115</v>
      </c>
    </row>
    <row r="343" spans="2:65" s="1" customFormat="1" ht="16.5" customHeight="1">
      <c r="B343" s="31"/>
      <c r="C343" s="122" t="s">
        <v>478</v>
      </c>
      <c r="D343" s="122" t="s">
        <v>117</v>
      </c>
      <c r="E343" s="123" t="s">
        <v>479</v>
      </c>
      <c r="F343" s="124" t="s">
        <v>480</v>
      </c>
      <c r="G343" s="125" t="s">
        <v>120</v>
      </c>
      <c r="H343" s="126">
        <v>151.63</v>
      </c>
      <c r="I343" s="127"/>
      <c r="J343" s="128">
        <f>ROUND(I343*H343,2)</f>
        <v>0</v>
      </c>
      <c r="K343" s="124" t="s">
        <v>121</v>
      </c>
      <c r="L343" s="31"/>
      <c r="M343" s="129" t="s">
        <v>19</v>
      </c>
      <c r="N343" s="130" t="s">
        <v>43</v>
      </c>
      <c r="P343" s="131">
        <f>O343*H343</f>
        <v>0</v>
      </c>
      <c r="Q343" s="131">
        <v>0</v>
      </c>
      <c r="R343" s="131">
        <f>Q343*H343</f>
        <v>0</v>
      </c>
      <c r="S343" s="131">
        <v>0</v>
      </c>
      <c r="T343" s="132">
        <f>S343*H343</f>
        <v>0</v>
      </c>
      <c r="AR343" s="133" t="s">
        <v>122</v>
      </c>
      <c r="AT343" s="133" t="s">
        <v>117</v>
      </c>
      <c r="AU343" s="133" t="s">
        <v>83</v>
      </c>
      <c r="AY343" s="16" t="s">
        <v>115</v>
      </c>
      <c r="BE343" s="134">
        <f>IF(N343="základní",J343,0)</f>
        <v>0</v>
      </c>
      <c r="BF343" s="134">
        <f>IF(N343="snížená",J343,0)</f>
        <v>0</v>
      </c>
      <c r="BG343" s="134">
        <f>IF(N343="zákl. přenesená",J343,0)</f>
        <v>0</v>
      </c>
      <c r="BH343" s="134">
        <f>IF(N343="sníž. přenesená",J343,0)</f>
        <v>0</v>
      </c>
      <c r="BI343" s="134">
        <f>IF(N343="nulová",J343,0)</f>
        <v>0</v>
      </c>
      <c r="BJ343" s="16" t="s">
        <v>80</v>
      </c>
      <c r="BK343" s="134">
        <f>ROUND(I343*H343,2)</f>
        <v>0</v>
      </c>
      <c r="BL343" s="16" t="s">
        <v>122</v>
      </c>
      <c r="BM343" s="133" t="s">
        <v>481</v>
      </c>
    </row>
    <row r="344" spans="2:65" s="1" customFormat="1">
      <c r="B344" s="31"/>
      <c r="D344" s="135" t="s">
        <v>124</v>
      </c>
      <c r="F344" s="136" t="s">
        <v>482</v>
      </c>
      <c r="I344" s="137"/>
      <c r="L344" s="31"/>
      <c r="M344" s="138"/>
      <c r="T344" s="52"/>
      <c r="AT344" s="16" t="s">
        <v>124</v>
      </c>
      <c r="AU344" s="16" t="s">
        <v>83</v>
      </c>
    </row>
    <row r="345" spans="2:65" s="1" customFormat="1">
      <c r="B345" s="31"/>
      <c r="D345" s="139" t="s">
        <v>126</v>
      </c>
      <c r="F345" s="140" t="s">
        <v>483</v>
      </c>
      <c r="I345" s="137"/>
      <c r="L345" s="31"/>
      <c r="M345" s="138"/>
      <c r="T345" s="52"/>
      <c r="AT345" s="16" t="s">
        <v>126</v>
      </c>
      <c r="AU345" s="16" t="s">
        <v>83</v>
      </c>
    </row>
    <row r="346" spans="2:65" s="12" customFormat="1">
      <c r="B346" s="141"/>
      <c r="D346" s="135" t="s">
        <v>128</v>
      </c>
      <c r="E346" s="142" t="s">
        <v>19</v>
      </c>
      <c r="F346" s="143" t="s">
        <v>436</v>
      </c>
      <c r="H346" s="142" t="s">
        <v>19</v>
      </c>
      <c r="I346" s="144"/>
      <c r="L346" s="141"/>
      <c r="M346" s="145"/>
      <c r="T346" s="146"/>
      <c r="AT346" s="142" t="s">
        <v>128</v>
      </c>
      <c r="AU346" s="142" t="s">
        <v>83</v>
      </c>
      <c r="AV346" s="12" t="s">
        <v>80</v>
      </c>
      <c r="AW346" s="12" t="s">
        <v>33</v>
      </c>
      <c r="AX346" s="12" t="s">
        <v>72</v>
      </c>
      <c r="AY346" s="142" t="s">
        <v>115</v>
      </c>
    </row>
    <row r="347" spans="2:65" s="12" customFormat="1">
      <c r="B347" s="141"/>
      <c r="D347" s="135" t="s">
        <v>128</v>
      </c>
      <c r="E347" s="142" t="s">
        <v>19</v>
      </c>
      <c r="F347" s="143" t="s">
        <v>306</v>
      </c>
      <c r="H347" s="142" t="s">
        <v>19</v>
      </c>
      <c r="I347" s="144"/>
      <c r="L347" s="141"/>
      <c r="M347" s="145"/>
      <c r="T347" s="146"/>
      <c r="AT347" s="142" t="s">
        <v>128</v>
      </c>
      <c r="AU347" s="142" t="s">
        <v>83</v>
      </c>
      <c r="AV347" s="12" t="s">
        <v>80</v>
      </c>
      <c r="AW347" s="12" t="s">
        <v>33</v>
      </c>
      <c r="AX347" s="12" t="s">
        <v>72</v>
      </c>
      <c r="AY347" s="142" t="s">
        <v>115</v>
      </c>
    </row>
    <row r="348" spans="2:65" s="12" customFormat="1">
      <c r="B348" s="141"/>
      <c r="D348" s="135" t="s">
        <v>128</v>
      </c>
      <c r="E348" s="142" t="s">
        <v>19</v>
      </c>
      <c r="F348" s="143" t="s">
        <v>484</v>
      </c>
      <c r="H348" s="142" t="s">
        <v>19</v>
      </c>
      <c r="I348" s="144"/>
      <c r="L348" s="141"/>
      <c r="M348" s="145"/>
      <c r="T348" s="146"/>
      <c r="AT348" s="142" t="s">
        <v>128</v>
      </c>
      <c r="AU348" s="142" t="s">
        <v>83</v>
      </c>
      <c r="AV348" s="12" t="s">
        <v>80</v>
      </c>
      <c r="AW348" s="12" t="s">
        <v>33</v>
      </c>
      <c r="AX348" s="12" t="s">
        <v>72</v>
      </c>
      <c r="AY348" s="142" t="s">
        <v>115</v>
      </c>
    </row>
    <row r="349" spans="2:65" s="13" customFormat="1">
      <c r="B349" s="147"/>
      <c r="D349" s="135" t="s">
        <v>128</v>
      </c>
      <c r="E349" s="148" t="s">
        <v>19</v>
      </c>
      <c r="F349" s="149" t="s">
        <v>485</v>
      </c>
      <c r="H349" s="150">
        <v>151.63</v>
      </c>
      <c r="I349" s="151"/>
      <c r="L349" s="147"/>
      <c r="M349" s="152"/>
      <c r="T349" s="153"/>
      <c r="AT349" s="148" t="s">
        <v>128</v>
      </c>
      <c r="AU349" s="148" t="s">
        <v>83</v>
      </c>
      <c r="AV349" s="13" t="s">
        <v>83</v>
      </c>
      <c r="AW349" s="13" t="s">
        <v>33</v>
      </c>
      <c r="AX349" s="13" t="s">
        <v>72</v>
      </c>
      <c r="AY349" s="148" t="s">
        <v>115</v>
      </c>
    </row>
    <row r="350" spans="2:65" s="1" customFormat="1" ht="16.5" customHeight="1">
      <c r="B350" s="31"/>
      <c r="C350" s="122" t="s">
        <v>486</v>
      </c>
      <c r="D350" s="122" t="s">
        <v>117</v>
      </c>
      <c r="E350" s="123" t="s">
        <v>487</v>
      </c>
      <c r="F350" s="124" t="s">
        <v>488</v>
      </c>
      <c r="G350" s="125" t="s">
        <v>120</v>
      </c>
      <c r="H350" s="126">
        <v>151.63</v>
      </c>
      <c r="I350" s="127"/>
      <c r="J350" s="128">
        <f>ROUND(I350*H350,2)</f>
        <v>0</v>
      </c>
      <c r="K350" s="124" t="s">
        <v>121</v>
      </c>
      <c r="L350" s="31"/>
      <c r="M350" s="129" t="s">
        <v>19</v>
      </c>
      <c r="N350" s="130" t="s">
        <v>43</v>
      </c>
      <c r="P350" s="131">
        <f>O350*H350</f>
        <v>0</v>
      </c>
      <c r="Q350" s="131">
        <v>0</v>
      </c>
      <c r="R350" s="131">
        <f>Q350*H350</f>
        <v>0</v>
      </c>
      <c r="S350" s="131">
        <v>0</v>
      </c>
      <c r="T350" s="132">
        <f>S350*H350</f>
        <v>0</v>
      </c>
      <c r="AR350" s="133" t="s">
        <v>122</v>
      </c>
      <c r="AT350" s="133" t="s">
        <v>117</v>
      </c>
      <c r="AU350" s="133" t="s">
        <v>83</v>
      </c>
      <c r="AY350" s="16" t="s">
        <v>115</v>
      </c>
      <c r="BE350" s="134">
        <f>IF(N350="základní",J350,0)</f>
        <v>0</v>
      </c>
      <c r="BF350" s="134">
        <f>IF(N350="snížená",J350,0)</f>
        <v>0</v>
      </c>
      <c r="BG350" s="134">
        <f>IF(N350="zákl. přenesená",J350,0)</f>
        <v>0</v>
      </c>
      <c r="BH350" s="134">
        <f>IF(N350="sníž. přenesená",J350,0)</f>
        <v>0</v>
      </c>
      <c r="BI350" s="134">
        <f>IF(N350="nulová",J350,0)</f>
        <v>0</v>
      </c>
      <c r="BJ350" s="16" t="s">
        <v>80</v>
      </c>
      <c r="BK350" s="134">
        <f>ROUND(I350*H350,2)</f>
        <v>0</v>
      </c>
      <c r="BL350" s="16" t="s">
        <v>122</v>
      </c>
      <c r="BM350" s="133" t="s">
        <v>489</v>
      </c>
    </row>
    <row r="351" spans="2:65" s="1" customFormat="1">
      <c r="B351" s="31"/>
      <c r="D351" s="135" t="s">
        <v>124</v>
      </c>
      <c r="F351" s="136" t="s">
        <v>490</v>
      </c>
      <c r="I351" s="137"/>
      <c r="L351" s="31"/>
      <c r="M351" s="138"/>
      <c r="T351" s="52"/>
      <c r="AT351" s="16" t="s">
        <v>124</v>
      </c>
      <c r="AU351" s="16" t="s">
        <v>83</v>
      </c>
    </row>
    <row r="352" spans="2:65" s="1" customFormat="1">
      <c r="B352" s="31"/>
      <c r="D352" s="139" t="s">
        <v>126</v>
      </c>
      <c r="F352" s="140" t="s">
        <v>491</v>
      </c>
      <c r="I352" s="137"/>
      <c r="L352" s="31"/>
      <c r="M352" s="138"/>
      <c r="T352" s="52"/>
      <c r="AT352" s="16" t="s">
        <v>126</v>
      </c>
      <c r="AU352" s="16" t="s">
        <v>83</v>
      </c>
    </row>
    <row r="353" spans="2:65" s="12" customFormat="1">
      <c r="B353" s="141"/>
      <c r="D353" s="135" t="s">
        <v>128</v>
      </c>
      <c r="E353" s="142" t="s">
        <v>19</v>
      </c>
      <c r="F353" s="143" t="s">
        <v>436</v>
      </c>
      <c r="H353" s="142" t="s">
        <v>19</v>
      </c>
      <c r="I353" s="144"/>
      <c r="L353" s="141"/>
      <c r="M353" s="145"/>
      <c r="T353" s="146"/>
      <c r="AT353" s="142" t="s">
        <v>128</v>
      </c>
      <c r="AU353" s="142" t="s">
        <v>83</v>
      </c>
      <c r="AV353" s="12" t="s">
        <v>80</v>
      </c>
      <c r="AW353" s="12" t="s">
        <v>33</v>
      </c>
      <c r="AX353" s="12" t="s">
        <v>72</v>
      </c>
      <c r="AY353" s="142" t="s">
        <v>115</v>
      </c>
    </row>
    <row r="354" spans="2:65" s="12" customFormat="1">
      <c r="B354" s="141"/>
      <c r="D354" s="135" t="s">
        <v>128</v>
      </c>
      <c r="E354" s="142" t="s">
        <v>19</v>
      </c>
      <c r="F354" s="143" t="s">
        <v>306</v>
      </c>
      <c r="H354" s="142" t="s">
        <v>19</v>
      </c>
      <c r="I354" s="144"/>
      <c r="L354" s="141"/>
      <c r="M354" s="145"/>
      <c r="T354" s="146"/>
      <c r="AT354" s="142" t="s">
        <v>128</v>
      </c>
      <c r="AU354" s="142" t="s">
        <v>83</v>
      </c>
      <c r="AV354" s="12" t="s">
        <v>80</v>
      </c>
      <c r="AW354" s="12" t="s">
        <v>33</v>
      </c>
      <c r="AX354" s="12" t="s">
        <v>72</v>
      </c>
      <c r="AY354" s="142" t="s">
        <v>115</v>
      </c>
    </row>
    <row r="355" spans="2:65" s="12" customFormat="1">
      <c r="B355" s="141"/>
      <c r="D355" s="135" t="s">
        <v>128</v>
      </c>
      <c r="E355" s="142" t="s">
        <v>19</v>
      </c>
      <c r="F355" s="143" t="s">
        <v>492</v>
      </c>
      <c r="H355" s="142" t="s">
        <v>19</v>
      </c>
      <c r="I355" s="144"/>
      <c r="L355" s="141"/>
      <c r="M355" s="145"/>
      <c r="T355" s="146"/>
      <c r="AT355" s="142" t="s">
        <v>128</v>
      </c>
      <c r="AU355" s="142" t="s">
        <v>83</v>
      </c>
      <c r="AV355" s="12" t="s">
        <v>80</v>
      </c>
      <c r="AW355" s="12" t="s">
        <v>33</v>
      </c>
      <c r="AX355" s="12" t="s">
        <v>72</v>
      </c>
      <c r="AY355" s="142" t="s">
        <v>115</v>
      </c>
    </row>
    <row r="356" spans="2:65" s="13" customFormat="1">
      <c r="B356" s="147"/>
      <c r="D356" s="135" t="s">
        <v>128</v>
      </c>
      <c r="E356" s="148" t="s">
        <v>19</v>
      </c>
      <c r="F356" s="149" t="s">
        <v>485</v>
      </c>
      <c r="H356" s="150">
        <v>151.63</v>
      </c>
      <c r="I356" s="151"/>
      <c r="L356" s="147"/>
      <c r="M356" s="152"/>
      <c r="T356" s="153"/>
      <c r="AT356" s="148" t="s">
        <v>128</v>
      </c>
      <c r="AU356" s="148" t="s">
        <v>83</v>
      </c>
      <c r="AV356" s="13" t="s">
        <v>83</v>
      </c>
      <c r="AW356" s="13" t="s">
        <v>33</v>
      </c>
      <c r="AX356" s="13" t="s">
        <v>72</v>
      </c>
      <c r="AY356" s="148" t="s">
        <v>115</v>
      </c>
    </row>
    <row r="357" spans="2:65" s="11" customFormat="1" ht="22.9" customHeight="1">
      <c r="B357" s="110"/>
      <c r="D357" s="111" t="s">
        <v>71</v>
      </c>
      <c r="E357" s="120" t="s">
        <v>174</v>
      </c>
      <c r="F357" s="120" t="s">
        <v>493</v>
      </c>
      <c r="I357" s="113"/>
      <c r="J357" s="121">
        <f>BK357</f>
        <v>0</v>
      </c>
      <c r="L357" s="110"/>
      <c r="M357" s="115"/>
      <c r="P357" s="116">
        <f>SUM(P358:P364)</f>
        <v>0</v>
      </c>
      <c r="R357" s="116">
        <f>SUM(R358:R364)</f>
        <v>8.3140303000000007</v>
      </c>
      <c r="T357" s="117">
        <f>SUM(T358:T364)</f>
        <v>0</v>
      </c>
      <c r="AR357" s="111" t="s">
        <v>80</v>
      </c>
      <c r="AT357" s="118" t="s">
        <v>71</v>
      </c>
      <c r="AU357" s="118" t="s">
        <v>80</v>
      </c>
      <c r="AY357" s="111" t="s">
        <v>115</v>
      </c>
      <c r="BK357" s="119">
        <f>SUM(BK358:BK364)</f>
        <v>0</v>
      </c>
    </row>
    <row r="358" spans="2:65" s="1" customFormat="1" ht="21.75" customHeight="1">
      <c r="B358" s="31"/>
      <c r="C358" s="122" t="s">
        <v>494</v>
      </c>
      <c r="D358" s="122" t="s">
        <v>117</v>
      </c>
      <c r="E358" s="123" t="s">
        <v>495</v>
      </c>
      <c r="F358" s="124" t="s">
        <v>496</v>
      </c>
      <c r="G358" s="125" t="s">
        <v>120</v>
      </c>
      <c r="H358" s="126">
        <v>5733.8140000000003</v>
      </c>
      <c r="I358" s="127"/>
      <c r="J358" s="128">
        <f>ROUND(I358*H358,2)</f>
        <v>0</v>
      </c>
      <c r="K358" s="124" t="s">
        <v>121</v>
      </c>
      <c r="L358" s="31"/>
      <c r="M358" s="129" t="s">
        <v>19</v>
      </c>
      <c r="N358" s="130" t="s">
        <v>43</v>
      </c>
      <c r="P358" s="131">
        <f>O358*H358</f>
        <v>0</v>
      </c>
      <c r="Q358" s="131">
        <v>1.4499999999999999E-3</v>
      </c>
      <c r="R358" s="131">
        <f>Q358*H358</f>
        <v>8.3140303000000007</v>
      </c>
      <c r="S358" s="131">
        <v>0</v>
      </c>
      <c r="T358" s="132">
        <f>S358*H358</f>
        <v>0</v>
      </c>
      <c r="AR358" s="133" t="s">
        <v>122</v>
      </c>
      <c r="AT358" s="133" t="s">
        <v>117</v>
      </c>
      <c r="AU358" s="133" t="s">
        <v>83</v>
      </c>
      <c r="AY358" s="16" t="s">
        <v>115</v>
      </c>
      <c r="BE358" s="134">
        <f>IF(N358="základní",J358,0)</f>
        <v>0</v>
      </c>
      <c r="BF358" s="134">
        <f>IF(N358="snížená",J358,0)</f>
        <v>0</v>
      </c>
      <c r="BG358" s="134">
        <f>IF(N358="zákl. přenesená",J358,0)</f>
        <v>0</v>
      </c>
      <c r="BH358" s="134">
        <f>IF(N358="sníž. přenesená",J358,0)</f>
        <v>0</v>
      </c>
      <c r="BI358" s="134">
        <f>IF(N358="nulová",J358,0)</f>
        <v>0</v>
      </c>
      <c r="BJ358" s="16" t="s">
        <v>80</v>
      </c>
      <c r="BK358" s="134">
        <f>ROUND(I358*H358,2)</f>
        <v>0</v>
      </c>
      <c r="BL358" s="16" t="s">
        <v>122</v>
      </c>
      <c r="BM358" s="133" t="s">
        <v>497</v>
      </c>
    </row>
    <row r="359" spans="2:65" s="1" customFormat="1">
      <c r="B359" s="31"/>
      <c r="D359" s="135" t="s">
        <v>124</v>
      </c>
      <c r="F359" s="136" t="s">
        <v>498</v>
      </c>
      <c r="I359" s="137"/>
      <c r="L359" s="31"/>
      <c r="M359" s="138"/>
      <c r="T359" s="52"/>
      <c r="AT359" s="16" t="s">
        <v>124</v>
      </c>
      <c r="AU359" s="16" t="s">
        <v>83</v>
      </c>
    </row>
    <row r="360" spans="2:65" s="1" customFormat="1">
      <c r="B360" s="31"/>
      <c r="D360" s="139" t="s">
        <v>126</v>
      </c>
      <c r="F360" s="140" t="s">
        <v>499</v>
      </c>
      <c r="I360" s="137"/>
      <c r="L360" s="31"/>
      <c r="M360" s="138"/>
      <c r="T360" s="52"/>
      <c r="AT360" s="16" t="s">
        <v>126</v>
      </c>
      <c r="AU360" s="16" t="s">
        <v>83</v>
      </c>
    </row>
    <row r="361" spans="2:65" s="1" customFormat="1">
      <c r="B361" s="31"/>
      <c r="D361" s="135" t="s">
        <v>136</v>
      </c>
      <c r="F361" s="154" t="s">
        <v>261</v>
      </c>
      <c r="I361" s="137"/>
      <c r="L361" s="31"/>
      <c r="M361" s="138"/>
      <c r="T361" s="52"/>
      <c r="AT361" s="16" t="s">
        <v>136</v>
      </c>
      <c r="AU361" s="16" t="s">
        <v>83</v>
      </c>
    </row>
    <row r="362" spans="2:65" s="12" customFormat="1">
      <c r="B362" s="141"/>
      <c r="D362" s="135" t="s">
        <v>128</v>
      </c>
      <c r="E362" s="142" t="s">
        <v>19</v>
      </c>
      <c r="F362" s="143" t="s">
        <v>262</v>
      </c>
      <c r="H362" s="142" t="s">
        <v>19</v>
      </c>
      <c r="I362" s="144"/>
      <c r="L362" s="141"/>
      <c r="M362" s="145"/>
      <c r="T362" s="146"/>
      <c r="AT362" s="142" t="s">
        <v>128</v>
      </c>
      <c r="AU362" s="142" t="s">
        <v>83</v>
      </c>
      <c r="AV362" s="12" t="s">
        <v>80</v>
      </c>
      <c r="AW362" s="12" t="s">
        <v>33</v>
      </c>
      <c r="AX362" s="12" t="s">
        <v>72</v>
      </c>
      <c r="AY362" s="142" t="s">
        <v>115</v>
      </c>
    </row>
    <row r="363" spans="2:65" s="12" customFormat="1">
      <c r="B363" s="141"/>
      <c r="D363" s="135" t="s">
        <v>128</v>
      </c>
      <c r="E363" s="142" t="s">
        <v>19</v>
      </c>
      <c r="F363" s="143" t="s">
        <v>198</v>
      </c>
      <c r="H363" s="142" t="s">
        <v>19</v>
      </c>
      <c r="I363" s="144"/>
      <c r="L363" s="141"/>
      <c r="M363" s="145"/>
      <c r="T363" s="146"/>
      <c r="AT363" s="142" t="s">
        <v>128</v>
      </c>
      <c r="AU363" s="142" t="s">
        <v>83</v>
      </c>
      <c r="AV363" s="12" t="s">
        <v>80</v>
      </c>
      <c r="AW363" s="12" t="s">
        <v>33</v>
      </c>
      <c r="AX363" s="12" t="s">
        <v>72</v>
      </c>
      <c r="AY363" s="142" t="s">
        <v>115</v>
      </c>
    </row>
    <row r="364" spans="2:65" s="13" customFormat="1">
      <c r="B364" s="147"/>
      <c r="D364" s="135" t="s">
        <v>128</v>
      </c>
      <c r="E364" s="148" t="s">
        <v>19</v>
      </c>
      <c r="F364" s="149" t="s">
        <v>500</v>
      </c>
      <c r="H364" s="150">
        <v>5733.8140000000003</v>
      </c>
      <c r="I364" s="151"/>
      <c r="L364" s="147"/>
      <c r="M364" s="152"/>
      <c r="T364" s="153"/>
      <c r="AT364" s="148" t="s">
        <v>128</v>
      </c>
      <c r="AU364" s="148" t="s">
        <v>83</v>
      </c>
      <c r="AV364" s="13" t="s">
        <v>83</v>
      </c>
      <c r="AW364" s="13" t="s">
        <v>33</v>
      </c>
      <c r="AX364" s="13" t="s">
        <v>72</v>
      </c>
      <c r="AY364" s="148" t="s">
        <v>115</v>
      </c>
    </row>
    <row r="365" spans="2:65" s="11" customFormat="1" ht="22.9" customHeight="1">
      <c r="B365" s="110"/>
      <c r="D365" s="111" t="s">
        <v>71</v>
      </c>
      <c r="E365" s="120" t="s">
        <v>501</v>
      </c>
      <c r="F365" s="120" t="s">
        <v>502</v>
      </c>
      <c r="I365" s="113"/>
      <c r="J365" s="121">
        <f>BK365</f>
        <v>0</v>
      </c>
      <c r="L365" s="110"/>
      <c r="M365" s="115"/>
      <c r="P365" s="116">
        <f>SUM(P366:P371)</f>
        <v>0</v>
      </c>
      <c r="R365" s="116">
        <f>SUM(R366:R371)</f>
        <v>0</v>
      </c>
      <c r="T365" s="117">
        <f>SUM(T366:T371)</f>
        <v>0</v>
      </c>
      <c r="AR365" s="111" t="s">
        <v>80</v>
      </c>
      <c r="AT365" s="118" t="s">
        <v>71</v>
      </c>
      <c r="AU365" s="118" t="s">
        <v>80</v>
      </c>
      <c r="AY365" s="111" t="s">
        <v>115</v>
      </c>
      <c r="BK365" s="119">
        <f>SUM(BK366:BK371)</f>
        <v>0</v>
      </c>
    </row>
    <row r="366" spans="2:65" s="1" customFormat="1" ht="21.75" customHeight="1">
      <c r="B366" s="31"/>
      <c r="C366" s="122" t="s">
        <v>503</v>
      </c>
      <c r="D366" s="122" t="s">
        <v>117</v>
      </c>
      <c r="E366" s="123" t="s">
        <v>504</v>
      </c>
      <c r="F366" s="124" t="s">
        <v>505</v>
      </c>
      <c r="G366" s="125" t="s">
        <v>253</v>
      </c>
      <c r="H366" s="126">
        <v>122.369</v>
      </c>
      <c r="I366" s="127"/>
      <c r="J366" s="128">
        <f>ROUND(I366*H366,2)</f>
        <v>0</v>
      </c>
      <c r="K366" s="124" t="s">
        <v>121</v>
      </c>
      <c r="L366" s="31"/>
      <c r="M366" s="129" t="s">
        <v>19</v>
      </c>
      <c r="N366" s="130" t="s">
        <v>43</v>
      </c>
      <c r="P366" s="131">
        <f>O366*H366</f>
        <v>0</v>
      </c>
      <c r="Q366" s="131">
        <v>0</v>
      </c>
      <c r="R366" s="131">
        <f>Q366*H366</f>
        <v>0</v>
      </c>
      <c r="S366" s="131">
        <v>0</v>
      </c>
      <c r="T366" s="132">
        <f>S366*H366</f>
        <v>0</v>
      </c>
      <c r="AR366" s="133" t="s">
        <v>122</v>
      </c>
      <c r="AT366" s="133" t="s">
        <v>117</v>
      </c>
      <c r="AU366" s="133" t="s">
        <v>83</v>
      </c>
      <c r="AY366" s="16" t="s">
        <v>115</v>
      </c>
      <c r="BE366" s="134">
        <f>IF(N366="základní",J366,0)</f>
        <v>0</v>
      </c>
      <c r="BF366" s="134">
        <f>IF(N366="snížená",J366,0)</f>
        <v>0</v>
      </c>
      <c r="BG366" s="134">
        <f>IF(N366="zákl. přenesená",J366,0)</f>
        <v>0</v>
      </c>
      <c r="BH366" s="134">
        <f>IF(N366="sníž. přenesená",J366,0)</f>
        <v>0</v>
      </c>
      <c r="BI366" s="134">
        <f>IF(N366="nulová",J366,0)</f>
        <v>0</v>
      </c>
      <c r="BJ366" s="16" t="s">
        <v>80</v>
      </c>
      <c r="BK366" s="134">
        <f>ROUND(I366*H366,2)</f>
        <v>0</v>
      </c>
      <c r="BL366" s="16" t="s">
        <v>122</v>
      </c>
      <c r="BM366" s="133" t="s">
        <v>506</v>
      </c>
    </row>
    <row r="367" spans="2:65" s="1" customFormat="1">
      <c r="B367" s="31"/>
      <c r="D367" s="135" t="s">
        <v>124</v>
      </c>
      <c r="F367" s="136" t="s">
        <v>507</v>
      </c>
      <c r="I367" s="137"/>
      <c r="L367" s="31"/>
      <c r="M367" s="138"/>
      <c r="T367" s="52"/>
      <c r="AT367" s="16" t="s">
        <v>124</v>
      </c>
      <c r="AU367" s="16" t="s">
        <v>83</v>
      </c>
    </row>
    <row r="368" spans="2:65" s="1" customFormat="1">
      <c r="B368" s="31"/>
      <c r="D368" s="139" t="s">
        <v>126</v>
      </c>
      <c r="F368" s="140" t="s">
        <v>508</v>
      </c>
      <c r="I368" s="137"/>
      <c r="L368" s="31"/>
      <c r="M368" s="138"/>
      <c r="T368" s="52"/>
      <c r="AT368" s="16" t="s">
        <v>126</v>
      </c>
      <c r="AU368" s="16" t="s">
        <v>83</v>
      </c>
    </row>
    <row r="369" spans="2:65" s="1" customFormat="1" ht="21.75" customHeight="1">
      <c r="B369" s="31"/>
      <c r="C369" s="122" t="s">
        <v>509</v>
      </c>
      <c r="D369" s="122" t="s">
        <v>117</v>
      </c>
      <c r="E369" s="123" t="s">
        <v>510</v>
      </c>
      <c r="F369" s="124" t="s">
        <v>511</v>
      </c>
      <c r="G369" s="125" t="s">
        <v>253</v>
      </c>
      <c r="H369" s="126">
        <v>122.369</v>
      </c>
      <c r="I369" s="127"/>
      <c r="J369" s="128">
        <f>ROUND(I369*H369,2)</f>
        <v>0</v>
      </c>
      <c r="K369" s="124" t="s">
        <v>121</v>
      </c>
      <c r="L369" s="31"/>
      <c r="M369" s="129" t="s">
        <v>19</v>
      </c>
      <c r="N369" s="130" t="s">
        <v>43</v>
      </c>
      <c r="P369" s="131">
        <f>O369*H369</f>
        <v>0</v>
      </c>
      <c r="Q369" s="131">
        <v>0</v>
      </c>
      <c r="R369" s="131">
        <f>Q369*H369</f>
        <v>0</v>
      </c>
      <c r="S369" s="131">
        <v>0</v>
      </c>
      <c r="T369" s="132">
        <f>S369*H369</f>
        <v>0</v>
      </c>
      <c r="AR369" s="133" t="s">
        <v>122</v>
      </c>
      <c r="AT369" s="133" t="s">
        <v>117</v>
      </c>
      <c r="AU369" s="133" t="s">
        <v>83</v>
      </c>
      <c r="AY369" s="16" t="s">
        <v>115</v>
      </c>
      <c r="BE369" s="134">
        <f>IF(N369="základní",J369,0)</f>
        <v>0</v>
      </c>
      <c r="BF369" s="134">
        <f>IF(N369="snížená",J369,0)</f>
        <v>0</v>
      </c>
      <c r="BG369" s="134">
        <f>IF(N369="zákl. přenesená",J369,0)</f>
        <v>0</v>
      </c>
      <c r="BH369" s="134">
        <f>IF(N369="sníž. přenesená",J369,0)</f>
        <v>0</v>
      </c>
      <c r="BI369" s="134">
        <f>IF(N369="nulová",J369,0)</f>
        <v>0</v>
      </c>
      <c r="BJ369" s="16" t="s">
        <v>80</v>
      </c>
      <c r="BK369" s="134">
        <f>ROUND(I369*H369,2)</f>
        <v>0</v>
      </c>
      <c r="BL369" s="16" t="s">
        <v>122</v>
      </c>
      <c r="BM369" s="133" t="s">
        <v>512</v>
      </c>
    </row>
    <row r="370" spans="2:65" s="1" customFormat="1">
      <c r="B370" s="31"/>
      <c r="D370" s="135" t="s">
        <v>124</v>
      </c>
      <c r="F370" s="136" t="s">
        <v>513</v>
      </c>
      <c r="I370" s="137"/>
      <c r="L370" s="31"/>
      <c r="M370" s="138"/>
      <c r="T370" s="52"/>
      <c r="AT370" s="16" t="s">
        <v>124</v>
      </c>
      <c r="AU370" s="16" t="s">
        <v>83</v>
      </c>
    </row>
    <row r="371" spans="2:65" s="1" customFormat="1">
      <c r="B371" s="31"/>
      <c r="D371" s="139" t="s">
        <v>126</v>
      </c>
      <c r="F371" s="140" t="s">
        <v>514</v>
      </c>
      <c r="I371" s="137"/>
      <c r="L371" s="31"/>
      <c r="M371" s="138"/>
      <c r="T371" s="52"/>
      <c r="AT371" s="16" t="s">
        <v>126</v>
      </c>
      <c r="AU371" s="16" t="s">
        <v>83</v>
      </c>
    </row>
    <row r="372" spans="2:65" s="11" customFormat="1" ht="25.9" customHeight="1">
      <c r="B372" s="110"/>
      <c r="D372" s="111" t="s">
        <v>71</v>
      </c>
      <c r="E372" s="112" t="s">
        <v>515</v>
      </c>
      <c r="F372" s="112" t="s">
        <v>516</v>
      </c>
      <c r="I372" s="113"/>
      <c r="J372" s="114">
        <f>BK372</f>
        <v>0</v>
      </c>
      <c r="L372" s="110"/>
      <c r="M372" s="115"/>
      <c r="P372" s="116">
        <f>P373+P381+P389</f>
        <v>0</v>
      </c>
      <c r="R372" s="116">
        <f>R373+R381+R389</f>
        <v>0</v>
      </c>
      <c r="T372" s="117">
        <f>T373+T381+T389</f>
        <v>0</v>
      </c>
      <c r="AR372" s="111" t="s">
        <v>150</v>
      </c>
      <c r="AT372" s="118" t="s">
        <v>71</v>
      </c>
      <c r="AU372" s="118" t="s">
        <v>72</v>
      </c>
      <c r="AY372" s="111" t="s">
        <v>115</v>
      </c>
      <c r="BK372" s="119">
        <f>BK373+BK381+BK389</f>
        <v>0</v>
      </c>
    </row>
    <row r="373" spans="2:65" s="11" customFormat="1" ht="22.9" customHeight="1">
      <c r="B373" s="110"/>
      <c r="D373" s="111" t="s">
        <v>71</v>
      </c>
      <c r="E373" s="120" t="s">
        <v>517</v>
      </c>
      <c r="F373" s="120" t="s">
        <v>518</v>
      </c>
      <c r="I373" s="113"/>
      <c r="J373" s="121">
        <f>BK373</f>
        <v>0</v>
      </c>
      <c r="L373" s="110"/>
      <c r="M373" s="115"/>
      <c r="P373" s="116">
        <f>SUM(P374:P380)</f>
        <v>0</v>
      </c>
      <c r="R373" s="116">
        <f>SUM(R374:R380)</f>
        <v>0</v>
      </c>
      <c r="T373" s="117">
        <f>SUM(T374:T380)</f>
        <v>0</v>
      </c>
      <c r="AR373" s="111" t="s">
        <v>150</v>
      </c>
      <c r="AT373" s="118" t="s">
        <v>71</v>
      </c>
      <c r="AU373" s="118" t="s">
        <v>80</v>
      </c>
      <c r="AY373" s="111" t="s">
        <v>115</v>
      </c>
      <c r="BK373" s="119">
        <f>SUM(BK374:BK380)</f>
        <v>0</v>
      </c>
    </row>
    <row r="374" spans="2:65" s="1" customFormat="1" ht="16.5" customHeight="1">
      <c r="B374" s="31"/>
      <c r="C374" s="122" t="s">
        <v>519</v>
      </c>
      <c r="D374" s="122" t="s">
        <v>117</v>
      </c>
      <c r="E374" s="123" t="s">
        <v>520</v>
      </c>
      <c r="F374" s="124" t="s">
        <v>521</v>
      </c>
      <c r="G374" s="125" t="s">
        <v>522</v>
      </c>
      <c r="H374" s="126">
        <v>4.5419999999999998</v>
      </c>
      <c r="I374" s="127"/>
      <c r="J374" s="128">
        <f>ROUND(I374*H374,2)</f>
        <v>0</v>
      </c>
      <c r="K374" s="124" t="s">
        <v>121</v>
      </c>
      <c r="L374" s="31"/>
      <c r="M374" s="129" t="s">
        <v>19</v>
      </c>
      <c r="N374" s="130" t="s">
        <v>43</v>
      </c>
      <c r="P374" s="131">
        <f>O374*H374</f>
        <v>0</v>
      </c>
      <c r="Q374" s="131">
        <v>0</v>
      </c>
      <c r="R374" s="131">
        <f>Q374*H374</f>
        <v>0</v>
      </c>
      <c r="S374" s="131">
        <v>0</v>
      </c>
      <c r="T374" s="132">
        <f>S374*H374</f>
        <v>0</v>
      </c>
      <c r="AR374" s="133" t="s">
        <v>523</v>
      </c>
      <c r="AT374" s="133" t="s">
        <v>117</v>
      </c>
      <c r="AU374" s="133" t="s">
        <v>83</v>
      </c>
      <c r="AY374" s="16" t="s">
        <v>115</v>
      </c>
      <c r="BE374" s="134">
        <f>IF(N374="základní",J374,0)</f>
        <v>0</v>
      </c>
      <c r="BF374" s="134">
        <f>IF(N374="snížená",J374,0)</f>
        <v>0</v>
      </c>
      <c r="BG374" s="134">
        <f>IF(N374="zákl. přenesená",J374,0)</f>
        <v>0</v>
      </c>
      <c r="BH374" s="134">
        <f>IF(N374="sníž. přenesená",J374,0)</f>
        <v>0</v>
      </c>
      <c r="BI374" s="134">
        <f>IF(N374="nulová",J374,0)</f>
        <v>0</v>
      </c>
      <c r="BJ374" s="16" t="s">
        <v>80</v>
      </c>
      <c r="BK374" s="134">
        <f>ROUND(I374*H374,2)</f>
        <v>0</v>
      </c>
      <c r="BL374" s="16" t="s">
        <v>523</v>
      </c>
      <c r="BM374" s="133" t="s">
        <v>524</v>
      </c>
    </row>
    <row r="375" spans="2:65" s="1" customFormat="1">
      <c r="B375" s="31"/>
      <c r="D375" s="135" t="s">
        <v>124</v>
      </c>
      <c r="F375" s="136" t="s">
        <v>521</v>
      </c>
      <c r="I375" s="137"/>
      <c r="L375" s="31"/>
      <c r="M375" s="138"/>
      <c r="T375" s="52"/>
      <c r="AT375" s="16" t="s">
        <v>124</v>
      </c>
      <c r="AU375" s="16" t="s">
        <v>83</v>
      </c>
    </row>
    <row r="376" spans="2:65" s="1" customFormat="1">
      <c r="B376" s="31"/>
      <c r="D376" s="139" t="s">
        <v>126</v>
      </c>
      <c r="F376" s="140" t="s">
        <v>525</v>
      </c>
      <c r="I376" s="137"/>
      <c r="L376" s="31"/>
      <c r="M376" s="138"/>
      <c r="T376" s="52"/>
      <c r="AT376" s="16" t="s">
        <v>126</v>
      </c>
      <c r="AU376" s="16" t="s">
        <v>83</v>
      </c>
    </row>
    <row r="377" spans="2:65" s="13" customFormat="1">
      <c r="B377" s="147"/>
      <c r="D377" s="135" t="s">
        <v>128</v>
      </c>
      <c r="E377" s="148" t="s">
        <v>19</v>
      </c>
      <c r="F377" s="149" t="s">
        <v>526</v>
      </c>
      <c r="H377" s="150">
        <v>4.5419999999999998</v>
      </c>
      <c r="I377" s="151"/>
      <c r="L377" s="147"/>
      <c r="M377" s="152"/>
      <c r="T377" s="153"/>
      <c r="AT377" s="148" t="s">
        <v>128</v>
      </c>
      <c r="AU377" s="148" t="s">
        <v>83</v>
      </c>
      <c r="AV377" s="13" t="s">
        <v>83</v>
      </c>
      <c r="AW377" s="13" t="s">
        <v>33</v>
      </c>
      <c r="AX377" s="13" t="s">
        <v>72</v>
      </c>
      <c r="AY377" s="148" t="s">
        <v>115</v>
      </c>
    </row>
    <row r="378" spans="2:65" s="1" customFormat="1" ht="16.5" customHeight="1">
      <c r="B378" s="31"/>
      <c r="C378" s="122" t="s">
        <v>527</v>
      </c>
      <c r="D378" s="122" t="s">
        <v>117</v>
      </c>
      <c r="E378" s="123" t="s">
        <v>528</v>
      </c>
      <c r="F378" s="124" t="s">
        <v>529</v>
      </c>
      <c r="G378" s="125" t="s">
        <v>530</v>
      </c>
      <c r="H378" s="126">
        <v>1</v>
      </c>
      <c r="I378" s="127"/>
      <c r="J378" s="128">
        <f>ROUND(I378*H378,2)</f>
        <v>0</v>
      </c>
      <c r="K378" s="124" t="s">
        <v>121</v>
      </c>
      <c r="L378" s="31"/>
      <c r="M378" s="129" t="s">
        <v>19</v>
      </c>
      <c r="N378" s="130" t="s">
        <v>43</v>
      </c>
      <c r="P378" s="131">
        <f>O378*H378</f>
        <v>0</v>
      </c>
      <c r="Q378" s="131">
        <v>0</v>
      </c>
      <c r="R378" s="131">
        <f>Q378*H378</f>
        <v>0</v>
      </c>
      <c r="S378" s="131">
        <v>0</v>
      </c>
      <c r="T378" s="132">
        <f>S378*H378</f>
        <v>0</v>
      </c>
      <c r="AR378" s="133" t="s">
        <v>523</v>
      </c>
      <c r="AT378" s="133" t="s">
        <v>117</v>
      </c>
      <c r="AU378" s="133" t="s">
        <v>83</v>
      </c>
      <c r="AY378" s="16" t="s">
        <v>115</v>
      </c>
      <c r="BE378" s="134">
        <f>IF(N378="základní",J378,0)</f>
        <v>0</v>
      </c>
      <c r="BF378" s="134">
        <f>IF(N378="snížená",J378,0)</f>
        <v>0</v>
      </c>
      <c r="BG378" s="134">
        <f>IF(N378="zákl. přenesená",J378,0)</f>
        <v>0</v>
      </c>
      <c r="BH378" s="134">
        <f>IF(N378="sníž. přenesená",J378,0)</f>
        <v>0</v>
      </c>
      <c r="BI378" s="134">
        <f>IF(N378="nulová",J378,0)</f>
        <v>0</v>
      </c>
      <c r="BJ378" s="16" t="s">
        <v>80</v>
      </c>
      <c r="BK378" s="134">
        <f>ROUND(I378*H378,2)</f>
        <v>0</v>
      </c>
      <c r="BL378" s="16" t="s">
        <v>523</v>
      </c>
      <c r="BM378" s="133" t="s">
        <v>531</v>
      </c>
    </row>
    <row r="379" spans="2:65" s="1" customFormat="1">
      <c r="B379" s="31"/>
      <c r="D379" s="135" t="s">
        <v>124</v>
      </c>
      <c r="F379" s="136" t="s">
        <v>529</v>
      </c>
      <c r="I379" s="137"/>
      <c r="L379" s="31"/>
      <c r="M379" s="138"/>
      <c r="T379" s="52"/>
      <c r="AT379" s="16" t="s">
        <v>124</v>
      </c>
      <c r="AU379" s="16" t="s">
        <v>83</v>
      </c>
    </row>
    <row r="380" spans="2:65" s="1" customFormat="1">
      <c r="B380" s="31"/>
      <c r="D380" s="139" t="s">
        <v>126</v>
      </c>
      <c r="F380" s="140" t="s">
        <v>532</v>
      </c>
      <c r="I380" s="137"/>
      <c r="L380" s="31"/>
      <c r="M380" s="138"/>
      <c r="T380" s="52"/>
      <c r="AT380" s="16" t="s">
        <v>126</v>
      </c>
      <c r="AU380" s="16" t="s">
        <v>83</v>
      </c>
    </row>
    <row r="381" spans="2:65" s="11" customFormat="1" ht="22.9" customHeight="1">
      <c r="B381" s="110"/>
      <c r="D381" s="111" t="s">
        <v>71</v>
      </c>
      <c r="E381" s="120" t="s">
        <v>533</v>
      </c>
      <c r="F381" s="120" t="s">
        <v>534</v>
      </c>
      <c r="I381" s="113"/>
      <c r="J381" s="121">
        <f>BK381</f>
        <v>0</v>
      </c>
      <c r="L381" s="110"/>
      <c r="M381" s="115"/>
      <c r="P381" s="116">
        <f>SUM(P382:P388)</f>
        <v>0</v>
      </c>
      <c r="R381" s="116">
        <f>SUM(R382:R388)</f>
        <v>0</v>
      </c>
      <c r="T381" s="117">
        <f>SUM(T382:T388)</f>
        <v>0</v>
      </c>
      <c r="AR381" s="111" t="s">
        <v>150</v>
      </c>
      <c r="AT381" s="118" t="s">
        <v>71</v>
      </c>
      <c r="AU381" s="118" t="s">
        <v>80</v>
      </c>
      <c r="AY381" s="111" t="s">
        <v>115</v>
      </c>
      <c r="BK381" s="119">
        <f>SUM(BK382:BK388)</f>
        <v>0</v>
      </c>
    </row>
    <row r="382" spans="2:65" s="1" customFormat="1" ht="16.5" customHeight="1">
      <c r="B382" s="31"/>
      <c r="C382" s="122" t="s">
        <v>535</v>
      </c>
      <c r="D382" s="122" t="s">
        <v>117</v>
      </c>
      <c r="E382" s="123" t="s">
        <v>536</v>
      </c>
      <c r="F382" s="124" t="s">
        <v>534</v>
      </c>
      <c r="G382" s="125" t="s">
        <v>530</v>
      </c>
      <c r="H382" s="126">
        <v>1</v>
      </c>
      <c r="I382" s="127"/>
      <c r="J382" s="128">
        <f>ROUND(I382*H382,2)</f>
        <v>0</v>
      </c>
      <c r="K382" s="124" t="s">
        <v>121</v>
      </c>
      <c r="L382" s="31"/>
      <c r="M382" s="129" t="s">
        <v>19</v>
      </c>
      <c r="N382" s="130" t="s">
        <v>43</v>
      </c>
      <c r="P382" s="131">
        <f>O382*H382</f>
        <v>0</v>
      </c>
      <c r="Q382" s="131">
        <v>0</v>
      </c>
      <c r="R382" s="131">
        <f>Q382*H382</f>
        <v>0</v>
      </c>
      <c r="S382" s="131">
        <v>0</v>
      </c>
      <c r="T382" s="132">
        <f>S382*H382</f>
        <v>0</v>
      </c>
      <c r="AR382" s="133" t="s">
        <v>523</v>
      </c>
      <c r="AT382" s="133" t="s">
        <v>117</v>
      </c>
      <c r="AU382" s="133" t="s">
        <v>83</v>
      </c>
      <c r="AY382" s="16" t="s">
        <v>115</v>
      </c>
      <c r="BE382" s="134">
        <f>IF(N382="základní",J382,0)</f>
        <v>0</v>
      </c>
      <c r="BF382" s="134">
        <f>IF(N382="snížená",J382,0)</f>
        <v>0</v>
      </c>
      <c r="BG382" s="134">
        <f>IF(N382="zákl. přenesená",J382,0)</f>
        <v>0</v>
      </c>
      <c r="BH382" s="134">
        <f>IF(N382="sníž. přenesená",J382,0)</f>
        <v>0</v>
      </c>
      <c r="BI382" s="134">
        <f>IF(N382="nulová",J382,0)</f>
        <v>0</v>
      </c>
      <c r="BJ382" s="16" t="s">
        <v>80</v>
      </c>
      <c r="BK382" s="134">
        <f>ROUND(I382*H382,2)</f>
        <v>0</v>
      </c>
      <c r="BL382" s="16" t="s">
        <v>523</v>
      </c>
      <c r="BM382" s="133" t="s">
        <v>537</v>
      </c>
    </row>
    <row r="383" spans="2:65" s="1" customFormat="1">
      <c r="B383" s="31"/>
      <c r="D383" s="135" t="s">
        <v>124</v>
      </c>
      <c r="F383" s="136" t="s">
        <v>534</v>
      </c>
      <c r="I383" s="137"/>
      <c r="L383" s="31"/>
      <c r="M383" s="138"/>
      <c r="T383" s="52"/>
      <c r="AT383" s="16" t="s">
        <v>124</v>
      </c>
      <c r="AU383" s="16" t="s">
        <v>83</v>
      </c>
    </row>
    <row r="384" spans="2:65" s="1" customFormat="1">
      <c r="B384" s="31"/>
      <c r="D384" s="139" t="s">
        <v>126</v>
      </c>
      <c r="F384" s="140" t="s">
        <v>538</v>
      </c>
      <c r="I384" s="137"/>
      <c r="L384" s="31"/>
      <c r="M384" s="138"/>
      <c r="T384" s="52"/>
      <c r="AT384" s="16" t="s">
        <v>126</v>
      </c>
      <c r="AU384" s="16" t="s">
        <v>83</v>
      </c>
    </row>
    <row r="385" spans="2:65" s="1" customFormat="1" ht="16.5" customHeight="1">
      <c r="B385" s="31"/>
      <c r="C385" s="122" t="s">
        <v>539</v>
      </c>
      <c r="D385" s="122" t="s">
        <v>117</v>
      </c>
      <c r="E385" s="123" t="s">
        <v>540</v>
      </c>
      <c r="F385" s="124" t="s">
        <v>541</v>
      </c>
      <c r="G385" s="125" t="s">
        <v>530</v>
      </c>
      <c r="H385" s="126">
        <v>1</v>
      </c>
      <c r="I385" s="127"/>
      <c r="J385" s="128">
        <f>ROUND(I385*H385,2)</f>
        <v>0</v>
      </c>
      <c r="K385" s="124" t="s">
        <v>121</v>
      </c>
      <c r="L385" s="31"/>
      <c r="M385" s="129" t="s">
        <v>19</v>
      </c>
      <c r="N385" s="130" t="s">
        <v>43</v>
      </c>
      <c r="P385" s="131">
        <f>O385*H385</f>
        <v>0</v>
      </c>
      <c r="Q385" s="131">
        <v>0</v>
      </c>
      <c r="R385" s="131">
        <f>Q385*H385</f>
        <v>0</v>
      </c>
      <c r="S385" s="131">
        <v>0</v>
      </c>
      <c r="T385" s="132">
        <f>S385*H385</f>
        <v>0</v>
      </c>
      <c r="AR385" s="133" t="s">
        <v>523</v>
      </c>
      <c r="AT385" s="133" t="s">
        <v>117</v>
      </c>
      <c r="AU385" s="133" t="s">
        <v>83</v>
      </c>
      <c r="AY385" s="16" t="s">
        <v>115</v>
      </c>
      <c r="BE385" s="134">
        <f>IF(N385="základní",J385,0)</f>
        <v>0</v>
      </c>
      <c r="BF385" s="134">
        <f>IF(N385="snížená",J385,0)</f>
        <v>0</v>
      </c>
      <c r="BG385" s="134">
        <f>IF(N385="zákl. přenesená",J385,0)</f>
        <v>0</v>
      </c>
      <c r="BH385" s="134">
        <f>IF(N385="sníž. přenesená",J385,0)</f>
        <v>0</v>
      </c>
      <c r="BI385" s="134">
        <f>IF(N385="nulová",J385,0)</f>
        <v>0</v>
      </c>
      <c r="BJ385" s="16" t="s">
        <v>80</v>
      </c>
      <c r="BK385" s="134">
        <f>ROUND(I385*H385,2)</f>
        <v>0</v>
      </c>
      <c r="BL385" s="16" t="s">
        <v>523</v>
      </c>
      <c r="BM385" s="133" t="s">
        <v>542</v>
      </c>
    </row>
    <row r="386" spans="2:65" s="1" customFormat="1">
      <c r="B386" s="31"/>
      <c r="D386" s="135" t="s">
        <v>124</v>
      </c>
      <c r="F386" s="136" t="s">
        <v>541</v>
      </c>
      <c r="I386" s="137"/>
      <c r="L386" s="31"/>
      <c r="M386" s="138"/>
      <c r="T386" s="52"/>
      <c r="AT386" s="16" t="s">
        <v>124</v>
      </c>
      <c r="AU386" s="16" t="s">
        <v>83</v>
      </c>
    </row>
    <row r="387" spans="2:65" s="1" customFormat="1">
      <c r="B387" s="31"/>
      <c r="D387" s="139" t="s">
        <v>126</v>
      </c>
      <c r="F387" s="140" t="s">
        <v>543</v>
      </c>
      <c r="I387" s="137"/>
      <c r="L387" s="31"/>
      <c r="M387" s="138"/>
      <c r="T387" s="52"/>
      <c r="AT387" s="16" t="s">
        <v>126</v>
      </c>
      <c r="AU387" s="16" t="s">
        <v>83</v>
      </c>
    </row>
    <row r="388" spans="2:65" s="1" customFormat="1">
      <c r="B388" s="31"/>
      <c r="D388" s="135" t="s">
        <v>136</v>
      </c>
      <c r="F388" s="154" t="s">
        <v>544</v>
      </c>
      <c r="I388" s="137"/>
      <c r="L388" s="31"/>
      <c r="M388" s="138"/>
      <c r="T388" s="52"/>
      <c r="AT388" s="16" t="s">
        <v>136</v>
      </c>
      <c r="AU388" s="16" t="s">
        <v>83</v>
      </c>
    </row>
    <row r="389" spans="2:65" s="11" customFormat="1" ht="22.9" customHeight="1">
      <c r="B389" s="110"/>
      <c r="D389" s="111" t="s">
        <v>71</v>
      </c>
      <c r="E389" s="120" t="s">
        <v>545</v>
      </c>
      <c r="F389" s="120" t="s">
        <v>546</v>
      </c>
      <c r="I389" s="113"/>
      <c r="J389" s="121">
        <f>BK389</f>
        <v>0</v>
      </c>
      <c r="L389" s="110"/>
      <c r="M389" s="115"/>
      <c r="P389" s="116">
        <f>SUM(P390:P401)</f>
        <v>0</v>
      </c>
      <c r="R389" s="116">
        <f>SUM(R390:R401)</f>
        <v>0</v>
      </c>
      <c r="T389" s="117">
        <f>SUM(T390:T401)</f>
        <v>0</v>
      </c>
      <c r="AR389" s="111" t="s">
        <v>150</v>
      </c>
      <c r="AT389" s="118" t="s">
        <v>71</v>
      </c>
      <c r="AU389" s="118" t="s">
        <v>80</v>
      </c>
      <c r="AY389" s="111" t="s">
        <v>115</v>
      </c>
      <c r="BK389" s="119">
        <f>SUM(BK390:BK401)</f>
        <v>0</v>
      </c>
    </row>
    <row r="390" spans="2:65" s="1" customFormat="1" ht="16.5" customHeight="1">
      <c r="B390" s="31"/>
      <c r="C390" s="122" t="s">
        <v>547</v>
      </c>
      <c r="D390" s="122" t="s">
        <v>117</v>
      </c>
      <c r="E390" s="123" t="s">
        <v>548</v>
      </c>
      <c r="F390" s="124" t="s">
        <v>549</v>
      </c>
      <c r="G390" s="125" t="s">
        <v>141</v>
      </c>
      <c r="H390" s="126">
        <v>5</v>
      </c>
      <c r="I390" s="127"/>
      <c r="J390" s="128">
        <f>ROUND(I390*H390,2)</f>
        <v>0</v>
      </c>
      <c r="K390" s="124" t="s">
        <v>121</v>
      </c>
      <c r="L390" s="31"/>
      <c r="M390" s="129" t="s">
        <v>19</v>
      </c>
      <c r="N390" s="130" t="s">
        <v>43</v>
      </c>
      <c r="P390" s="131">
        <f>O390*H390</f>
        <v>0</v>
      </c>
      <c r="Q390" s="131">
        <v>0</v>
      </c>
      <c r="R390" s="131">
        <f>Q390*H390</f>
        <v>0</v>
      </c>
      <c r="S390" s="131">
        <v>0</v>
      </c>
      <c r="T390" s="132">
        <f>S390*H390</f>
        <v>0</v>
      </c>
      <c r="AR390" s="133" t="s">
        <v>523</v>
      </c>
      <c r="AT390" s="133" t="s">
        <v>117</v>
      </c>
      <c r="AU390" s="133" t="s">
        <v>83</v>
      </c>
      <c r="AY390" s="16" t="s">
        <v>115</v>
      </c>
      <c r="BE390" s="134">
        <f>IF(N390="základní",J390,0)</f>
        <v>0</v>
      </c>
      <c r="BF390" s="134">
        <f>IF(N390="snížená",J390,0)</f>
        <v>0</v>
      </c>
      <c r="BG390" s="134">
        <f>IF(N390="zákl. přenesená",J390,0)</f>
        <v>0</v>
      </c>
      <c r="BH390" s="134">
        <f>IF(N390="sníž. přenesená",J390,0)</f>
        <v>0</v>
      </c>
      <c r="BI390" s="134">
        <f>IF(N390="nulová",J390,0)</f>
        <v>0</v>
      </c>
      <c r="BJ390" s="16" t="s">
        <v>80</v>
      </c>
      <c r="BK390" s="134">
        <f>ROUND(I390*H390,2)</f>
        <v>0</v>
      </c>
      <c r="BL390" s="16" t="s">
        <v>523</v>
      </c>
      <c r="BM390" s="133" t="s">
        <v>550</v>
      </c>
    </row>
    <row r="391" spans="2:65" s="1" customFormat="1">
      <c r="B391" s="31"/>
      <c r="D391" s="135" t="s">
        <v>124</v>
      </c>
      <c r="F391" s="136" t="s">
        <v>549</v>
      </c>
      <c r="I391" s="137"/>
      <c r="L391" s="31"/>
      <c r="M391" s="138"/>
      <c r="T391" s="52"/>
      <c r="AT391" s="16" t="s">
        <v>124</v>
      </c>
      <c r="AU391" s="16" t="s">
        <v>83</v>
      </c>
    </row>
    <row r="392" spans="2:65" s="1" customFormat="1">
      <c r="B392" s="31"/>
      <c r="D392" s="139" t="s">
        <v>126</v>
      </c>
      <c r="F392" s="140" t="s">
        <v>551</v>
      </c>
      <c r="I392" s="137"/>
      <c r="L392" s="31"/>
      <c r="M392" s="138"/>
      <c r="T392" s="52"/>
      <c r="AT392" s="16" t="s">
        <v>126</v>
      </c>
      <c r="AU392" s="16" t="s">
        <v>83</v>
      </c>
    </row>
    <row r="393" spans="2:65" s="13" customFormat="1">
      <c r="B393" s="147"/>
      <c r="D393" s="135" t="s">
        <v>128</v>
      </c>
      <c r="E393" s="148" t="s">
        <v>19</v>
      </c>
      <c r="F393" s="149" t="s">
        <v>552</v>
      </c>
      <c r="H393" s="150">
        <v>5</v>
      </c>
      <c r="I393" s="151"/>
      <c r="L393" s="147"/>
      <c r="M393" s="152"/>
      <c r="T393" s="153"/>
      <c r="AT393" s="148" t="s">
        <v>128</v>
      </c>
      <c r="AU393" s="148" t="s">
        <v>83</v>
      </c>
      <c r="AV393" s="13" t="s">
        <v>83</v>
      </c>
      <c r="AW393" s="13" t="s">
        <v>33</v>
      </c>
      <c r="AX393" s="13" t="s">
        <v>72</v>
      </c>
      <c r="AY393" s="148" t="s">
        <v>115</v>
      </c>
    </row>
    <row r="394" spans="2:65" s="1" customFormat="1" ht="16.5" customHeight="1">
      <c r="B394" s="31"/>
      <c r="C394" s="122" t="s">
        <v>553</v>
      </c>
      <c r="D394" s="122" t="s">
        <v>117</v>
      </c>
      <c r="E394" s="123" t="s">
        <v>554</v>
      </c>
      <c r="F394" s="124" t="s">
        <v>555</v>
      </c>
      <c r="G394" s="125" t="s">
        <v>530</v>
      </c>
      <c r="H394" s="126">
        <v>1</v>
      </c>
      <c r="I394" s="127"/>
      <c r="J394" s="128">
        <f>ROUND(I394*H394,2)</f>
        <v>0</v>
      </c>
      <c r="K394" s="124" t="s">
        <v>121</v>
      </c>
      <c r="L394" s="31"/>
      <c r="M394" s="129" t="s">
        <v>19</v>
      </c>
      <c r="N394" s="130" t="s">
        <v>43</v>
      </c>
      <c r="P394" s="131">
        <f>O394*H394</f>
        <v>0</v>
      </c>
      <c r="Q394" s="131">
        <v>0</v>
      </c>
      <c r="R394" s="131">
        <f>Q394*H394</f>
        <v>0</v>
      </c>
      <c r="S394" s="131">
        <v>0</v>
      </c>
      <c r="T394" s="132">
        <f>S394*H394</f>
        <v>0</v>
      </c>
      <c r="AR394" s="133" t="s">
        <v>523</v>
      </c>
      <c r="AT394" s="133" t="s">
        <v>117</v>
      </c>
      <c r="AU394" s="133" t="s">
        <v>83</v>
      </c>
      <c r="AY394" s="16" t="s">
        <v>115</v>
      </c>
      <c r="BE394" s="134">
        <f>IF(N394="základní",J394,0)</f>
        <v>0</v>
      </c>
      <c r="BF394" s="134">
        <f>IF(N394="snížená",J394,0)</f>
        <v>0</v>
      </c>
      <c r="BG394" s="134">
        <f>IF(N394="zákl. přenesená",J394,0)</f>
        <v>0</v>
      </c>
      <c r="BH394" s="134">
        <f>IF(N394="sníž. přenesená",J394,0)</f>
        <v>0</v>
      </c>
      <c r="BI394" s="134">
        <f>IF(N394="nulová",J394,0)</f>
        <v>0</v>
      </c>
      <c r="BJ394" s="16" t="s">
        <v>80</v>
      </c>
      <c r="BK394" s="134">
        <f>ROUND(I394*H394,2)</f>
        <v>0</v>
      </c>
      <c r="BL394" s="16" t="s">
        <v>523</v>
      </c>
      <c r="BM394" s="133" t="s">
        <v>556</v>
      </c>
    </row>
    <row r="395" spans="2:65" s="1" customFormat="1">
      <c r="B395" s="31"/>
      <c r="D395" s="135" t="s">
        <v>124</v>
      </c>
      <c r="F395" s="136" t="s">
        <v>555</v>
      </c>
      <c r="I395" s="137"/>
      <c r="L395" s="31"/>
      <c r="M395" s="138"/>
      <c r="T395" s="52"/>
      <c r="AT395" s="16" t="s">
        <v>124</v>
      </c>
      <c r="AU395" s="16" t="s">
        <v>83</v>
      </c>
    </row>
    <row r="396" spans="2:65" s="1" customFormat="1">
      <c r="B396" s="31"/>
      <c r="D396" s="139" t="s">
        <v>126</v>
      </c>
      <c r="F396" s="140" t="s">
        <v>557</v>
      </c>
      <c r="I396" s="137"/>
      <c r="L396" s="31"/>
      <c r="M396" s="138"/>
      <c r="T396" s="52"/>
      <c r="AT396" s="16" t="s">
        <v>126</v>
      </c>
      <c r="AU396" s="16" t="s">
        <v>83</v>
      </c>
    </row>
    <row r="397" spans="2:65" s="1" customFormat="1">
      <c r="B397" s="31"/>
      <c r="D397" s="135" t="s">
        <v>136</v>
      </c>
      <c r="F397" s="154" t="s">
        <v>558</v>
      </c>
      <c r="I397" s="137"/>
      <c r="L397" s="31"/>
      <c r="M397" s="138"/>
      <c r="T397" s="52"/>
      <c r="AT397" s="16" t="s">
        <v>136</v>
      </c>
      <c r="AU397" s="16" t="s">
        <v>83</v>
      </c>
    </row>
    <row r="398" spans="2:65" s="1" customFormat="1" ht="16.5" customHeight="1">
      <c r="B398" s="31"/>
      <c r="C398" s="122" t="s">
        <v>559</v>
      </c>
      <c r="D398" s="122" t="s">
        <v>117</v>
      </c>
      <c r="E398" s="123" t="s">
        <v>560</v>
      </c>
      <c r="F398" s="124" t="s">
        <v>561</v>
      </c>
      <c r="G398" s="125" t="s">
        <v>141</v>
      </c>
      <c r="H398" s="126">
        <v>1</v>
      </c>
      <c r="I398" s="127"/>
      <c r="J398" s="128">
        <f>ROUND(I398*H398,2)</f>
        <v>0</v>
      </c>
      <c r="K398" s="124" t="s">
        <v>121</v>
      </c>
      <c r="L398" s="31"/>
      <c r="M398" s="129" t="s">
        <v>19</v>
      </c>
      <c r="N398" s="130" t="s">
        <v>43</v>
      </c>
      <c r="P398" s="131">
        <f>O398*H398</f>
        <v>0</v>
      </c>
      <c r="Q398" s="131">
        <v>0</v>
      </c>
      <c r="R398" s="131">
        <f>Q398*H398</f>
        <v>0</v>
      </c>
      <c r="S398" s="131">
        <v>0</v>
      </c>
      <c r="T398" s="132">
        <f>S398*H398</f>
        <v>0</v>
      </c>
      <c r="AR398" s="133" t="s">
        <v>523</v>
      </c>
      <c r="AT398" s="133" t="s">
        <v>117</v>
      </c>
      <c r="AU398" s="133" t="s">
        <v>83</v>
      </c>
      <c r="AY398" s="16" t="s">
        <v>115</v>
      </c>
      <c r="BE398" s="134">
        <f>IF(N398="základní",J398,0)</f>
        <v>0</v>
      </c>
      <c r="BF398" s="134">
        <f>IF(N398="snížená",J398,0)</f>
        <v>0</v>
      </c>
      <c r="BG398" s="134">
        <f>IF(N398="zákl. přenesená",J398,0)</f>
        <v>0</v>
      </c>
      <c r="BH398" s="134">
        <f>IF(N398="sníž. přenesená",J398,0)</f>
        <v>0</v>
      </c>
      <c r="BI398" s="134">
        <f>IF(N398="nulová",J398,0)</f>
        <v>0</v>
      </c>
      <c r="BJ398" s="16" t="s">
        <v>80</v>
      </c>
      <c r="BK398" s="134">
        <f>ROUND(I398*H398,2)</f>
        <v>0</v>
      </c>
      <c r="BL398" s="16" t="s">
        <v>523</v>
      </c>
      <c r="BM398" s="133" t="s">
        <v>562</v>
      </c>
    </row>
    <row r="399" spans="2:65" s="1" customFormat="1">
      <c r="B399" s="31"/>
      <c r="D399" s="135" t="s">
        <v>124</v>
      </c>
      <c r="F399" s="136" t="s">
        <v>561</v>
      </c>
      <c r="I399" s="137"/>
      <c r="L399" s="31"/>
      <c r="M399" s="138"/>
      <c r="T399" s="52"/>
      <c r="AT399" s="16" t="s">
        <v>124</v>
      </c>
      <c r="AU399" s="16" t="s">
        <v>83</v>
      </c>
    </row>
    <row r="400" spans="2:65" s="1" customFormat="1">
      <c r="B400" s="31"/>
      <c r="D400" s="139" t="s">
        <v>126</v>
      </c>
      <c r="F400" s="140" t="s">
        <v>563</v>
      </c>
      <c r="I400" s="137"/>
      <c r="L400" s="31"/>
      <c r="M400" s="138"/>
      <c r="T400" s="52"/>
      <c r="AT400" s="16" t="s">
        <v>126</v>
      </c>
      <c r="AU400" s="16" t="s">
        <v>83</v>
      </c>
    </row>
    <row r="401" spans="2:47" s="1" customFormat="1">
      <c r="B401" s="31"/>
      <c r="D401" s="135" t="s">
        <v>136</v>
      </c>
      <c r="F401" s="154" t="s">
        <v>564</v>
      </c>
      <c r="I401" s="137"/>
      <c r="L401" s="31"/>
      <c r="M401" s="165"/>
      <c r="N401" s="166"/>
      <c r="O401" s="166"/>
      <c r="P401" s="166"/>
      <c r="Q401" s="166"/>
      <c r="R401" s="166"/>
      <c r="S401" s="166"/>
      <c r="T401" s="167"/>
      <c r="AT401" s="16" t="s">
        <v>136</v>
      </c>
      <c r="AU401" s="16" t="s">
        <v>83</v>
      </c>
    </row>
    <row r="402" spans="2:47" s="1" customFormat="1" ht="6.95" customHeight="1">
      <c r="B402" s="40"/>
      <c r="C402" s="41"/>
      <c r="D402" s="41"/>
      <c r="E402" s="41"/>
      <c r="F402" s="41"/>
      <c r="G402" s="41"/>
      <c r="H402" s="41"/>
      <c r="I402" s="41"/>
      <c r="J402" s="41"/>
      <c r="K402" s="41"/>
      <c r="L402" s="31"/>
    </row>
  </sheetData>
  <sheetProtection algorithmName="SHA-512" hashValue="28RLqBbF3Kob6xmOfIPrZ7KD17+AmEqGicRzVA8YbBHLV8RFiCzWP3Onb1EjK6dSgpPqjuNxq+5MoSbbB8Xp2w==" saltValue="bfSDc7TpSCWYElcU//yNZ8GT34wE/Y3sjg7Wo00TgIl+pL4VSA0gE++cvJ6C0QHczhUj22M/zk667yhaRLX8fg==" spinCount="100000" sheet="1" objects="1" scenarios="1" formatColumns="0" formatRows="0" autoFilter="0"/>
  <autoFilter ref="C87:K401" xr:uid="{00000000-0009-0000-0000-000001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3" r:id="rId1" xr:uid="{00000000-0004-0000-0100-000000000000}"/>
    <hyperlink ref="F98" r:id="rId2" xr:uid="{00000000-0004-0000-0100-000001000000}"/>
    <hyperlink ref="F102" r:id="rId3" xr:uid="{00000000-0004-0000-0100-000002000000}"/>
    <hyperlink ref="F106" r:id="rId4" xr:uid="{00000000-0004-0000-0100-000003000000}"/>
    <hyperlink ref="F110" r:id="rId5" xr:uid="{00000000-0004-0000-0100-000004000000}"/>
    <hyperlink ref="F114" r:id="rId6" xr:uid="{00000000-0004-0000-0100-000005000000}"/>
    <hyperlink ref="F118" r:id="rId7" xr:uid="{00000000-0004-0000-0100-000006000000}"/>
    <hyperlink ref="F121" r:id="rId8" xr:uid="{00000000-0004-0000-0100-000007000000}"/>
    <hyperlink ref="F124" r:id="rId9" xr:uid="{00000000-0004-0000-0100-000008000000}"/>
    <hyperlink ref="F127" r:id="rId10" xr:uid="{00000000-0004-0000-0100-000009000000}"/>
    <hyperlink ref="F130" r:id="rId11" xr:uid="{00000000-0004-0000-0100-00000A000000}"/>
    <hyperlink ref="F140" r:id="rId12" xr:uid="{00000000-0004-0000-0100-00000B000000}"/>
    <hyperlink ref="F144" r:id="rId13" xr:uid="{00000000-0004-0000-0100-00000C000000}"/>
    <hyperlink ref="F148" r:id="rId14" xr:uid="{00000000-0004-0000-0100-00000D000000}"/>
    <hyperlink ref="F152" r:id="rId15" xr:uid="{00000000-0004-0000-0100-00000E000000}"/>
    <hyperlink ref="F156" r:id="rId16" xr:uid="{00000000-0004-0000-0100-00000F000000}"/>
    <hyperlink ref="F160" r:id="rId17" xr:uid="{00000000-0004-0000-0100-000010000000}"/>
    <hyperlink ref="F167" r:id="rId18" xr:uid="{00000000-0004-0000-0100-000011000000}"/>
    <hyperlink ref="F176" r:id="rId19" xr:uid="{00000000-0004-0000-0100-000012000000}"/>
    <hyperlink ref="F187" r:id="rId20" xr:uid="{00000000-0004-0000-0100-000013000000}"/>
    <hyperlink ref="F192" r:id="rId21" xr:uid="{00000000-0004-0000-0100-000014000000}"/>
    <hyperlink ref="F195" r:id="rId22" xr:uid="{00000000-0004-0000-0100-000015000000}"/>
    <hyperlink ref="F198" r:id="rId23" xr:uid="{00000000-0004-0000-0100-000016000000}"/>
    <hyperlink ref="F201" r:id="rId24" xr:uid="{00000000-0004-0000-0100-000017000000}"/>
    <hyperlink ref="F204" r:id="rId25" xr:uid="{00000000-0004-0000-0100-000018000000}"/>
    <hyperlink ref="F212" r:id="rId26" xr:uid="{00000000-0004-0000-0100-000019000000}"/>
    <hyperlink ref="F218" r:id="rId27" xr:uid="{00000000-0004-0000-0100-00001A000000}"/>
    <hyperlink ref="F230" r:id="rId28" xr:uid="{00000000-0004-0000-0100-00001B000000}"/>
    <hyperlink ref="F238" r:id="rId29" xr:uid="{00000000-0004-0000-0100-00001C000000}"/>
    <hyperlink ref="F247" r:id="rId30" xr:uid="{00000000-0004-0000-0100-00001D000000}"/>
    <hyperlink ref="F262" r:id="rId31" xr:uid="{00000000-0004-0000-0100-00001E000000}"/>
    <hyperlink ref="F273" r:id="rId32" xr:uid="{00000000-0004-0000-0100-00001F000000}"/>
    <hyperlink ref="F278" r:id="rId33" xr:uid="{00000000-0004-0000-0100-000020000000}"/>
    <hyperlink ref="F281" r:id="rId34" xr:uid="{00000000-0004-0000-0100-000021000000}"/>
    <hyperlink ref="F286" r:id="rId35" xr:uid="{00000000-0004-0000-0100-000022000000}"/>
    <hyperlink ref="F293" r:id="rId36" xr:uid="{00000000-0004-0000-0100-000023000000}"/>
    <hyperlink ref="F301" r:id="rId37" xr:uid="{00000000-0004-0000-0100-000024000000}"/>
    <hyperlink ref="F308" r:id="rId38" xr:uid="{00000000-0004-0000-0100-000025000000}"/>
    <hyperlink ref="F315" r:id="rId39" xr:uid="{00000000-0004-0000-0100-000026000000}"/>
    <hyperlink ref="F322" r:id="rId40" xr:uid="{00000000-0004-0000-0100-000027000000}"/>
    <hyperlink ref="F330" r:id="rId41" xr:uid="{00000000-0004-0000-0100-000028000000}"/>
    <hyperlink ref="F337" r:id="rId42" xr:uid="{00000000-0004-0000-0100-000029000000}"/>
    <hyperlink ref="F345" r:id="rId43" xr:uid="{00000000-0004-0000-0100-00002A000000}"/>
    <hyperlink ref="F352" r:id="rId44" xr:uid="{00000000-0004-0000-0100-00002B000000}"/>
    <hyperlink ref="F360" r:id="rId45" xr:uid="{00000000-0004-0000-0100-00002C000000}"/>
    <hyperlink ref="F368" r:id="rId46" xr:uid="{00000000-0004-0000-0100-00002D000000}"/>
    <hyperlink ref="F371" r:id="rId47" xr:uid="{00000000-0004-0000-0100-00002E000000}"/>
    <hyperlink ref="F376" r:id="rId48" xr:uid="{00000000-0004-0000-0100-00002F000000}"/>
    <hyperlink ref="F380" r:id="rId49" xr:uid="{00000000-0004-0000-0100-000030000000}"/>
    <hyperlink ref="F384" r:id="rId50" xr:uid="{00000000-0004-0000-0100-000031000000}"/>
    <hyperlink ref="F387" r:id="rId51" xr:uid="{00000000-0004-0000-0100-000032000000}"/>
    <hyperlink ref="F392" r:id="rId52" xr:uid="{00000000-0004-0000-0100-000033000000}"/>
    <hyperlink ref="F396" r:id="rId53" xr:uid="{00000000-0004-0000-0100-000034000000}"/>
    <hyperlink ref="F400" r:id="rId54" xr:uid="{00000000-0004-0000-0100-00003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5"/>
  <cols>
    <col min="1" max="1" width="8.33203125" style="168" customWidth="1"/>
    <col min="2" max="2" width="1.6640625" style="168" customWidth="1"/>
    <col min="3" max="4" width="5" style="168" customWidth="1"/>
    <col min="5" max="5" width="11.6640625" style="168" customWidth="1"/>
    <col min="6" max="6" width="9.1640625" style="168" customWidth="1"/>
    <col min="7" max="7" width="5" style="168" customWidth="1"/>
    <col min="8" max="8" width="77.83203125" style="168" customWidth="1"/>
    <col min="9" max="10" width="20" style="168" customWidth="1"/>
    <col min="11" max="11" width="1.6640625" style="168" customWidth="1"/>
  </cols>
  <sheetData>
    <row r="1" spans="2:11" customFormat="1" ht="37.5" customHeight="1"/>
    <row r="2" spans="2:11" customFormat="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pans="2:11" s="14" customFormat="1" ht="45" customHeight="1">
      <c r="B3" s="269"/>
      <c r="C3" s="259" t="s">
        <v>565</v>
      </c>
      <c r="D3" s="259"/>
      <c r="E3" s="259"/>
      <c r="F3" s="259"/>
      <c r="G3" s="259"/>
      <c r="H3" s="259"/>
      <c r="I3" s="259"/>
      <c r="J3" s="259"/>
      <c r="K3" s="270"/>
    </row>
    <row r="4" spans="2:11" customFormat="1" ht="25.5" customHeight="1">
      <c r="B4" s="271"/>
      <c r="C4" s="258" t="s">
        <v>566</v>
      </c>
      <c r="D4" s="258"/>
      <c r="E4" s="258"/>
      <c r="F4" s="258"/>
      <c r="G4" s="258"/>
      <c r="H4" s="258"/>
      <c r="I4" s="258"/>
      <c r="J4" s="258"/>
      <c r="K4" s="272"/>
    </row>
    <row r="5" spans="2:11" customFormat="1" ht="5.25" customHeight="1">
      <c r="B5" s="271"/>
      <c r="C5" s="169"/>
      <c r="D5" s="169"/>
      <c r="E5" s="169"/>
      <c r="F5" s="169"/>
      <c r="G5" s="169"/>
      <c r="H5" s="169"/>
      <c r="I5" s="169"/>
      <c r="J5" s="169"/>
      <c r="K5" s="272"/>
    </row>
    <row r="6" spans="2:11" customFormat="1" ht="15" customHeight="1">
      <c r="B6" s="271"/>
      <c r="C6" s="257" t="s">
        <v>567</v>
      </c>
      <c r="D6" s="257"/>
      <c r="E6" s="257"/>
      <c r="F6" s="257"/>
      <c r="G6" s="257"/>
      <c r="H6" s="257"/>
      <c r="I6" s="257"/>
      <c r="J6" s="257"/>
      <c r="K6" s="272"/>
    </row>
    <row r="7" spans="2:11" customFormat="1" ht="15" customHeight="1">
      <c r="B7" s="171"/>
      <c r="C7" s="257" t="s">
        <v>568</v>
      </c>
      <c r="D7" s="257"/>
      <c r="E7" s="257"/>
      <c r="F7" s="257"/>
      <c r="G7" s="257"/>
      <c r="H7" s="257"/>
      <c r="I7" s="257"/>
      <c r="J7" s="257"/>
      <c r="K7" s="272"/>
    </row>
    <row r="8" spans="2:11" customFormat="1" ht="12.75" customHeight="1">
      <c r="B8" s="171"/>
      <c r="C8" s="170"/>
      <c r="D8" s="170"/>
      <c r="E8" s="170"/>
      <c r="F8" s="170"/>
      <c r="G8" s="170"/>
      <c r="H8" s="170"/>
      <c r="I8" s="170"/>
      <c r="J8" s="170"/>
      <c r="K8" s="272"/>
    </row>
    <row r="9" spans="2:11" customFormat="1" ht="15" customHeight="1">
      <c r="B9" s="171"/>
      <c r="C9" s="257" t="s">
        <v>569</v>
      </c>
      <c r="D9" s="257"/>
      <c r="E9" s="257"/>
      <c r="F9" s="257"/>
      <c r="G9" s="257"/>
      <c r="H9" s="257"/>
      <c r="I9" s="257"/>
      <c r="J9" s="257"/>
      <c r="K9" s="272"/>
    </row>
    <row r="10" spans="2:11" customFormat="1" ht="15" customHeight="1">
      <c r="B10" s="171"/>
      <c r="C10" s="170"/>
      <c r="D10" s="257" t="s">
        <v>570</v>
      </c>
      <c r="E10" s="257"/>
      <c r="F10" s="257"/>
      <c r="G10" s="257"/>
      <c r="H10" s="257"/>
      <c r="I10" s="257"/>
      <c r="J10" s="257"/>
      <c r="K10" s="272"/>
    </row>
    <row r="11" spans="2:11" customFormat="1" ht="15" customHeight="1">
      <c r="B11" s="171"/>
      <c r="C11" s="172"/>
      <c r="D11" s="257" t="s">
        <v>571</v>
      </c>
      <c r="E11" s="257"/>
      <c r="F11" s="257"/>
      <c r="G11" s="257"/>
      <c r="H11" s="257"/>
      <c r="I11" s="257"/>
      <c r="J11" s="257"/>
      <c r="K11" s="272"/>
    </row>
    <row r="12" spans="2:11" customFormat="1" ht="15" customHeight="1">
      <c r="B12" s="171"/>
      <c r="C12" s="172"/>
      <c r="D12" s="170"/>
      <c r="E12" s="170"/>
      <c r="F12" s="170"/>
      <c r="G12" s="170"/>
      <c r="H12" s="170"/>
      <c r="I12" s="170"/>
      <c r="J12" s="170"/>
      <c r="K12" s="272"/>
    </row>
    <row r="13" spans="2:11" customFormat="1" ht="15" customHeight="1">
      <c r="B13" s="171"/>
      <c r="C13" s="172"/>
      <c r="D13" s="173" t="s">
        <v>572</v>
      </c>
      <c r="E13" s="170"/>
      <c r="F13" s="170"/>
      <c r="G13" s="170"/>
      <c r="H13" s="170"/>
      <c r="I13" s="170"/>
      <c r="J13" s="170"/>
      <c r="K13" s="272"/>
    </row>
    <row r="14" spans="2:11" customFormat="1" ht="12.75" customHeight="1">
      <c r="B14" s="171"/>
      <c r="C14" s="172"/>
      <c r="D14" s="172"/>
      <c r="E14" s="172"/>
      <c r="F14" s="172"/>
      <c r="G14" s="172"/>
      <c r="H14" s="172"/>
      <c r="I14" s="172"/>
      <c r="J14" s="172"/>
      <c r="K14" s="272"/>
    </row>
    <row r="15" spans="2:11" customFormat="1" ht="15" customHeight="1">
      <c r="B15" s="171"/>
      <c r="C15" s="172"/>
      <c r="D15" s="257" t="s">
        <v>573</v>
      </c>
      <c r="E15" s="257"/>
      <c r="F15" s="257"/>
      <c r="G15" s="257"/>
      <c r="H15" s="257"/>
      <c r="I15" s="257"/>
      <c r="J15" s="257"/>
      <c r="K15" s="272"/>
    </row>
    <row r="16" spans="2:11" customFormat="1" ht="15" customHeight="1">
      <c r="B16" s="171"/>
      <c r="C16" s="172"/>
      <c r="D16" s="257" t="s">
        <v>574</v>
      </c>
      <c r="E16" s="257"/>
      <c r="F16" s="257"/>
      <c r="G16" s="257"/>
      <c r="H16" s="257"/>
      <c r="I16" s="257"/>
      <c r="J16" s="257"/>
      <c r="K16" s="272"/>
    </row>
    <row r="17" spans="2:11" customFormat="1" ht="15" customHeight="1">
      <c r="B17" s="171"/>
      <c r="C17" s="172"/>
      <c r="D17" s="257" t="s">
        <v>575</v>
      </c>
      <c r="E17" s="257"/>
      <c r="F17" s="257"/>
      <c r="G17" s="257"/>
      <c r="H17" s="257"/>
      <c r="I17" s="257"/>
      <c r="J17" s="257"/>
      <c r="K17" s="272"/>
    </row>
    <row r="18" spans="2:11" customFormat="1" ht="15" customHeight="1">
      <c r="B18" s="171"/>
      <c r="C18" s="172"/>
      <c r="D18" s="172"/>
      <c r="E18" s="174" t="s">
        <v>79</v>
      </c>
      <c r="F18" s="257" t="s">
        <v>576</v>
      </c>
      <c r="G18" s="257"/>
      <c r="H18" s="257"/>
      <c r="I18" s="257"/>
      <c r="J18" s="257"/>
      <c r="K18" s="272"/>
    </row>
    <row r="19" spans="2:11" customFormat="1" ht="15" customHeight="1">
      <c r="B19" s="171"/>
      <c r="C19" s="172"/>
      <c r="D19" s="172"/>
      <c r="E19" s="174" t="s">
        <v>577</v>
      </c>
      <c r="F19" s="257" t="s">
        <v>578</v>
      </c>
      <c r="G19" s="257"/>
      <c r="H19" s="257"/>
      <c r="I19" s="257"/>
      <c r="J19" s="257"/>
      <c r="K19" s="272"/>
    </row>
    <row r="20" spans="2:11" customFormat="1" ht="15" customHeight="1">
      <c r="B20" s="171"/>
      <c r="C20" s="172"/>
      <c r="D20" s="172"/>
      <c r="E20" s="174" t="s">
        <v>579</v>
      </c>
      <c r="F20" s="257" t="s">
        <v>580</v>
      </c>
      <c r="G20" s="257"/>
      <c r="H20" s="257"/>
      <c r="I20" s="257"/>
      <c r="J20" s="257"/>
      <c r="K20" s="272"/>
    </row>
    <row r="21" spans="2:11" customFormat="1" ht="15" customHeight="1">
      <c r="B21" s="171"/>
      <c r="C21" s="172"/>
      <c r="D21" s="172"/>
      <c r="E21" s="174" t="s">
        <v>581</v>
      </c>
      <c r="F21" s="257" t="s">
        <v>582</v>
      </c>
      <c r="G21" s="257"/>
      <c r="H21" s="257"/>
      <c r="I21" s="257"/>
      <c r="J21" s="257"/>
      <c r="K21" s="272"/>
    </row>
    <row r="22" spans="2:11" customFormat="1" ht="15" customHeight="1">
      <c r="B22" s="171"/>
      <c r="C22" s="172"/>
      <c r="D22" s="172"/>
      <c r="E22" s="174" t="s">
        <v>583</v>
      </c>
      <c r="F22" s="257" t="s">
        <v>584</v>
      </c>
      <c r="G22" s="257"/>
      <c r="H22" s="257"/>
      <c r="I22" s="257"/>
      <c r="J22" s="257"/>
      <c r="K22" s="272"/>
    </row>
    <row r="23" spans="2:11" customFormat="1" ht="15" customHeight="1">
      <c r="B23" s="171"/>
      <c r="C23" s="172"/>
      <c r="D23" s="172"/>
      <c r="E23" s="174" t="s">
        <v>585</v>
      </c>
      <c r="F23" s="257" t="s">
        <v>586</v>
      </c>
      <c r="G23" s="257"/>
      <c r="H23" s="257"/>
      <c r="I23" s="257"/>
      <c r="J23" s="257"/>
      <c r="K23" s="272"/>
    </row>
    <row r="24" spans="2:11" customFormat="1" ht="12.75" customHeight="1">
      <c r="B24" s="171"/>
      <c r="C24" s="172"/>
      <c r="D24" s="172"/>
      <c r="E24" s="172"/>
      <c r="F24" s="172"/>
      <c r="G24" s="172"/>
      <c r="H24" s="172"/>
      <c r="I24" s="172"/>
      <c r="J24" s="172"/>
      <c r="K24" s="272"/>
    </row>
    <row r="25" spans="2:11" customFormat="1" ht="15" customHeight="1">
      <c r="B25" s="171"/>
      <c r="C25" s="257" t="s">
        <v>587</v>
      </c>
      <c r="D25" s="257"/>
      <c r="E25" s="257"/>
      <c r="F25" s="257"/>
      <c r="G25" s="257"/>
      <c r="H25" s="257"/>
      <c r="I25" s="257"/>
      <c r="J25" s="257"/>
      <c r="K25" s="272"/>
    </row>
    <row r="26" spans="2:11" customFormat="1" ht="15" customHeight="1">
      <c r="B26" s="171"/>
      <c r="C26" s="257" t="s">
        <v>588</v>
      </c>
      <c r="D26" s="257"/>
      <c r="E26" s="257"/>
      <c r="F26" s="257"/>
      <c r="G26" s="257"/>
      <c r="H26" s="257"/>
      <c r="I26" s="257"/>
      <c r="J26" s="257"/>
      <c r="K26" s="272"/>
    </row>
    <row r="27" spans="2:11" customFormat="1" ht="15" customHeight="1">
      <c r="B27" s="171"/>
      <c r="C27" s="170"/>
      <c r="D27" s="257" t="s">
        <v>589</v>
      </c>
      <c r="E27" s="257"/>
      <c r="F27" s="257"/>
      <c r="G27" s="257"/>
      <c r="H27" s="257"/>
      <c r="I27" s="257"/>
      <c r="J27" s="257"/>
      <c r="K27" s="272"/>
    </row>
    <row r="28" spans="2:11" customFormat="1" ht="15" customHeight="1">
      <c r="B28" s="171"/>
      <c r="C28" s="172"/>
      <c r="D28" s="257" t="s">
        <v>590</v>
      </c>
      <c r="E28" s="257"/>
      <c r="F28" s="257"/>
      <c r="G28" s="257"/>
      <c r="H28" s="257"/>
      <c r="I28" s="257"/>
      <c r="J28" s="257"/>
      <c r="K28" s="272"/>
    </row>
    <row r="29" spans="2:11" customFormat="1" ht="12.75" customHeight="1">
      <c r="B29" s="171"/>
      <c r="C29" s="172"/>
      <c r="D29" s="172"/>
      <c r="E29" s="172"/>
      <c r="F29" s="172"/>
      <c r="G29" s="172"/>
      <c r="H29" s="172"/>
      <c r="I29" s="172"/>
      <c r="J29" s="172"/>
      <c r="K29" s="272"/>
    </row>
    <row r="30" spans="2:11" customFormat="1" ht="15" customHeight="1">
      <c r="B30" s="171"/>
      <c r="C30" s="172"/>
      <c r="D30" s="257" t="s">
        <v>591</v>
      </c>
      <c r="E30" s="257"/>
      <c r="F30" s="257"/>
      <c r="G30" s="257"/>
      <c r="H30" s="257"/>
      <c r="I30" s="257"/>
      <c r="J30" s="257"/>
      <c r="K30" s="272"/>
    </row>
    <row r="31" spans="2:11" customFormat="1" ht="15" customHeight="1">
      <c r="B31" s="171"/>
      <c r="C31" s="172"/>
      <c r="D31" s="257" t="s">
        <v>592</v>
      </c>
      <c r="E31" s="257"/>
      <c r="F31" s="257"/>
      <c r="G31" s="257"/>
      <c r="H31" s="257"/>
      <c r="I31" s="257"/>
      <c r="J31" s="257"/>
      <c r="K31" s="272"/>
    </row>
    <row r="32" spans="2:11" customFormat="1" ht="12.75" customHeight="1">
      <c r="B32" s="171"/>
      <c r="C32" s="172"/>
      <c r="D32" s="172"/>
      <c r="E32" s="172"/>
      <c r="F32" s="172"/>
      <c r="G32" s="172"/>
      <c r="H32" s="172"/>
      <c r="I32" s="172"/>
      <c r="J32" s="172"/>
      <c r="K32" s="272"/>
    </row>
    <row r="33" spans="2:11" customFormat="1" ht="15" customHeight="1">
      <c r="B33" s="171"/>
      <c r="C33" s="172"/>
      <c r="D33" s="257" t="s">
        <v>593</v>
      </c>
      <c r="E33" s="257"/>
      <c r="F33" s="257"/>
      <c r="G33" s="257"/>
      <c r="H33" s="257"/>
      <c r="I33" s="257"/>
      <c r="J33" s="257"/>
      <c r="K33" s="272"/>
    </row>
    <row r="34" spans="2:11" customFormat="1" ht="15" customHeight="1">
      <c r="B34" s="171"/>
      <c r="C34" s="172"/>
      <c r="D34" s="257" t="s">
        <v>594</v>
      </c>
      <c r="E34" s="257"/>
      <c r="F34" s="257"/>
      <c r="G34" s="257"/>
      <c r="H34" s="257"/>
      <c r="I34" s="257"/>
      <c r="J34" s="257"/>
      <c r="K34" s="272"/>
    </row>
    <row r="35" spans="2:11" customFormat="1" ht="15" customHeight="1">
      <c r="B35" s="171"/>
      <c r="C35" s="172"/>
      <c r="D35" s="257" t="s">
        <v>595</v>
      </c>
      <c r="E35" s="257"/>
      <c r="F35" s="257"/>
      <c r="G35" s="257"/>
      <c r="H35" s="257"/>
      <c r="I35" s="257"/>
      <c r="J35" s="257"/>
      <c r="K35" s="272"/>
    </row>
    <row r="36" spans="2:11" customFormat="1" ht="15" customHeight="1">
      <c r="B36" s="171"/>
      <c r="C36" s="172"/>
      <c r="D36" s="170"/>
      <c r="E36" s="173" t="s">
        <v>101</v>
      </c>
      <c r="F36" s="170"/>
      <c r="G36" s="257" t="s">
        <v>596</v>
      </c>
      <c r="H36" s="257"/>
      <c r="I36" s="257"/>
      <c r="J36" s="257"/>
      <c r="K36" s="272"/>
    </row>
    <row r="37" spans="2:11" customFormat="1" ht="30.75" customHeight="1">
      <c r="B37" s="171"/>
      <c r="C37" s="172"/>
      <c r="D37" s="170"/>
      <c r="E37" s="173" t="s">
        <v>597</v>
      </c>
      <c r="F37" s="170"/>
      <c r="G37" s="257" t="s">
        <v>598</v>
      </c>
      <c r="H37" s="257"/>
      <c r="I37" s="257"/>
      <c r="J37" s="257"/>
      <c r="K37" s="272"/>
    </row>
    <row r="38" spans="2:11" customFormat="1" ht="15" customHeight="1">
      <c r="B38" s="171"/>
      <c r="C38" s="172"/>
      <c r="D38" s="170"/>
      <c r="E38" s="173" t="s">
        <v>53</v>
      </c>
      <c r="F38" s="170"/>
      <c r="G38" s="257" t="s">
        <v>599</v>
      </c>
      <c r="H38" s="257"/>
      <c r="I38" s="257"/>
      <c r="J38" s="257"/>
      <c r="K38" s="272"/>
    </row>
    <row r="39" spans="2:11" customFormat="1" ht="15" customHeight="1">
      <c r="B39" s="171"/>
      <c r="C39" s="172"/>
      <c r="D39" s="170"/>
      <c r="E39" s="173" t="s">
        <v>54</v>
      </c>
      <c r="F39" s="170"/>
      <c r="G39" s="257" t="s">
        <v>600</v>
      </c>
      <c r="H39" s="257"/>
      <c r="I39" s="257"/>
      <c r="J39" s="257"/>
      <c r="K39" s="272"/>
    </row>
    <row r="40" spans="2:11" customFormat="1" ht="15" customHeight="1">
      <c r="B40" s="171"/>
      <c r="C40" s="172"/>
      <c r="D40" s="170"/>
      <c r="E40" s="173" t="s">
        <v>102</v>
      </c>
      <c r="F40" s="170"/>
      <c r="G40" s="257" t="s">
        <v>601</v>
      </c>
      <c r="H40" s="257"/>
      <c r="I40" s="257"/>
      <c r="J40" s="257"/>
      <c r="K40" s="272"/>
    </row>
    <row r="41" spans="2:11" customFormat="1" ht="15" customHeight="1">
      <c r="B41" s="171"/>
      <c r="C41" s="172"/>
      <c r="D41" s="170"/>
      <c r="E41" s="173" t="s">
        <v>103</v>
      </c>
      <c r="F41" s="170"/>
      <c r="G41" s="257" t="s">
        <v>602</v>
      </c>
      <c r="H41" s="257"/>
      <c r="I41" s="257"/>
      <c r="J41" s="257"/>
      <c r="K41" s="272"/>
    </row>
    <row r="42" spans="2:11" customFormat="1" ht="15" customHeight="1">
      <c r="B42" s="171"/>
      <c r="C42" s="172"/>
      <c r="D42" s="170"/>
      <c r="E42" s="173" t="s">
        <v>603</v>
      </c>
      <c r="F42" s="170"/>
      <c r="G42" s="257" t="s">
        <v>604</v>
      </c>
      <c r="H42" s="257"/>
      <c r="I42" s="257"/>
      <c r="J42" s="257"/>
      <c r="K42" s="272"/>
    </row>
    <row r="43" spans="2:11" customFormat="1" ht="15" customHeight="1">
      <c r="B43" s="171"/>
      <c r="C43" s="172"/>
      <c r="D43" s="170"/>
      <c r="E43" s="173"/>
      <c r="F43" s="170"/>
      <c r="G43" s="257" t="s">
        <v>605</v>
      </c>
      <c r="H43" s="257"/>
      <c r="I43" s="257"/>
      <c r="J43" s="257"/>
      <c r="K43" s="272"/>
    </row>
    <row r="44" spans="2:11" customFormat="1" ht="15" customHeight="1">
      <c r="B44" s="171"/>
      <c r="C44" s="172"/>
      <c r="D44" s="170"/>
      <c r="E44" s="173" t="s">
        <v>606</v>
      </c>
      <c r="F44" s="170"/>
      <c r="G44" s="257" t="s">
        <v>607</v>
      </c>
      <c r="H44" s="257"/>
      <c r="I44" s="257"/>
      <c r="J44" s="257"/>
      <c r="K44" s="272"/>
    </row>
    <row r="45" spans="2:11" customFormat="1" ht="15" customHeight="1">
      <c r="B45" s="171"/>
      <c r="C45" s="172"/>
      <c r="D45" s="170"/>
      <c r="E45" s="173" t="s">
        <v>105</v>
      </c>
      <c r="F45" s="170"/>
      <c r="G45" s="257" t="s">
        <v>608</v>
      </c>
      <c r="H45" s="257"/>
      <c r="I45" s="257"/>
      <c r="J45" s="257"/>
      <c r="K45" s="272"/>
    </row>
    <row r="46" spans="2:11" customFormat="1" ht="12.75" customHeight="1">
      <c r="B46" s="171"/>
      <c r="C46" s="172"/>
      <c r="D46" s="170"/>
      <c r="E46" s="170"/>
      <c r="F46" s="170"/>
      <c r="G46" s="170"/>
      <c r="H46" s="170"/>
      <c r="I46" s="170"/>
      <c r="J46" s="170"/>
      <c r="K46" s="272"/>
    </row>
    <row r="47" spans="2:11" customFormat="1" ht="15" customHeight="1">
      <c r="B47" s="171"/>
      <c r="C47" s="172"/>
      <c r="D47" s="257" t="s">
        <v>609</v>
      </c>
      <c r="E47" s="257"/>
      <c r="F47" s="257"/>
      <c r="G47" s="257"/>
      <c r="H47" s="257"/>
      <c r="I47" s="257"/>
      <c r="J47" s="257"/>
      <c r="K47" s="272"/>
    </row>
    <row r="48" spans="2:11" customFormat="1" ht="15" customHeight="1">
      <c r="B48" s="171"/>
      <c r="C48" s="172"/>
      <c r="D48" s="172"/>
      <c r="E48" s="257" t="s">
        <v>610</v>
      </c>
      <c r="F48" s="257"/>
      <c r="G48" s="257"/>
      <c r="H48" s="257"/>
      <c r="I48" s="257"/>
      <c r="J48" s="257"/>
      <c r="K48" s="272"/>
    </row>
    <row r="49" spans="2:11" customFormat="1" ht="15" customHeight="1">
      <c r="B49" s="171"/>
      <c r="C49" s="172"/>
      <c r="D49" s="172"/>
      <c r="E49" s="257" t="s">
        <v>611</v>
      </c>
      <c r="F49" s="257"/>
      <c r="G49" s="257"/>
      <c r="H49" s="257"/>
      <c r="I49" s="257"/>
      <c r="J49" s="257"/>
      <c r="K49" s="272"/>
    </row>
    <row r="50" spans="2:11" customFormat="1" ht="15" customHeight="1">
      <c r="B50" s="171"/>
      <c r="C50" s="172"/>
      <c r="D50" s="172"/>
      <c r="E50" s="257" t="s">
        <v>612</v>
      </c>
      <c r="F50" s="257"/>
      <c r="G50" s="257"/>
      <c r="H50" s="257"/>
      <c r="I50" s="257"/>
      <c r="J50" s="257"/>
      <c r="K50" s="272"/>
    </row>
    <row r="51" spans="2:11" customFormat="1" ht="15" customHeight="1">
      <c r="B51" s="171"/>
      <c r="C51" s="172"/>
      <c r="D51" s="257" t="s">
        <v>613</v>
      </c>
      <c r="E51" s="257"/>
      <c r="F51" s="257"/>
      <c r="G51" s="257"/>
      <c r="H51" s="257"/>
      <c r="I51" s="257"/>
      <c r="J51" s="257"/>
      <c r="K51" s="272"/>
    </row>
    <row r="52" spans="2:11" customFormat="1" ht="25.5" customHeight="1">
      <c r="B52" s="271"/>
      <c r="C52" s="258" t="s">
        <v>614</v>
      </c>
      <c r="D52" s="258"/>
      <c r="E52" s="258"/>
      <c r="F52" s="258"/>
      <c r="G52" s="258"/>
      <c r="H52" s="258"/>
      <c r="I52" s="258"/>
      <c r="J52" s="258"/>
      <c r="K52" s="272"/>
    </row>
    <row r="53" spans="2:11" customFormat="1" ht="5.25" customHeight="1">
      <c r="B53" s="271"/>
      <c r="C53" s="169"/>
      <c r="D53" s="169"/>
      <c r="E53" s="169"/>
      <c r="F53" s="169"/>
      <c r="G53" s="169"/>
      <c r="H53" s="169"/>
      <c r="I53" s="169"/>
      <c r="J53" s="169"/>
      <c r="K53" s="272"/>
    </row>
    <row r="54" spans="2:11" customFormat="1" ht="15" customHeight="1">
      <c r="B54" s="271"/>
      <c r="C54" s="257" t="s">
        <v>615</v>
      </c>
      <c r="D54" s="257"/>
      <c r="E54" s="257"/>
      <c r="F54" s="257"/>
      <c r="G54" s="257"/>
      <c r="H54" s="257"/>
      <c r="I54" s="257"/>
      <c r="J54" s="257"/>
      <c r="K54" s="272"/>
    </row>
    <row r="55" spans="2:11" customFormat="1" ht="15" customHeight="1">
      <c r="B55" s="271"/>
      <c r="C55" s="257" t="s">
        <v>616</v>
      </c>
      <c r="D55" s="257"/>
      <c r="E55" s="257"/>
      <c r="F55" s="257"/>
      <c r="G55" s="257"/>
      <c r="H55" s="257"/>
      <c r="I55" s="257"/>
      <c r="J55" s="257"/>
      <c r="K55" s="272"/>
    </row>
    <row r="56" spans="2:11" customFormat="1" ht="12.75" customHeight="1">
      <c r="B56" s="271"/>
      <c r="C56" s="170"/>
      <c r="D56" s="170"/>
      <c r="E56" s="170"/>
      <c r="F56" s="170"/>
      <c r="G56" s="170"/>
      <c r="H56" s="170"/>
      <c r="I56" s="170"/>
      <c r="J56" s="170"/>
      <c r="K56" s="272"/>
    </row>
    <row r="57" spans="2:11" customFormat="1" ht="15" customHeight="1">
      <c r="B57" s="271"/>
      <c r="C57" s="257" t="s">
        <v>617</v>
      </c>
      <c r="D57" s="257"/>
      <c r="E57" s="257"/>
      <c r="F57" s="257"/>
      <c r="G57" s="257"/>
      <c r="H57" s="257"/>
      <c r="I57" s="257"/>
      <c r="J57" s="257"/>
      <c r="K57" s="272"/>
    </row>
    <row r="58" spans="2:11" customFormat="1" ht="15" customHeight="1">
      <c r="B58" s="271"/>
      <c r="C58" s="172"/>
      <c r="D58" s="257" t="s">
        <v>618</v>
      </c>
      <c r="E58" s="257"/>
      <c r="F58" s="257"/>
      <c r="G58" s="257"/>
      <c r="H58" s="257"/>
      <c r="I58" s="257"/>
      <c r="J58" s="257"/>
      <c r="K58" s="272"/>
    </row>
    <row r="59" spans="2:11" customFormat="1" ht="15" customHeight="1">
      <c r="B59" s="271"/>
      <c r="C59" s="172"/>
      <c r="D59" s="257" t="s">
        <v>619</v>
      </c>
      <c r="E59" s="257"/>
      <c r="F59" s="257"/>
      <c r="G59" s="257"/>
      <c r="H59" s="257"/>
      <c r="I59" s="257"/>
      <c r="J59" s="257"/>
      <c r="K59" s="272"/>
    </row>
    <row r="60" spans="2:11" customFormat="1" ht="15" customHeight="1">
      <c r="B60" s="271"/>
      <c r="C60" s="172"/>
      <c r="D60" s="257" t="s">
        <v>620</v>
      </c>
      <c r="E60" s="257"/>
      <c r="F60" s="257"/>
      <c r="G60" s="257"/>
      <c r="H60" s="257"/>
      <c r="I60" s="257"/>
      <c r="J60" s="257"/>
      <c r="K60" s="272"/>
    </row>
    <row r="61" spans="2:11" customFormat="1" ht="15" customHeight="1">
      <c r="B61" s="271"/>
      <c r="C61" s="172"/>
      <c r="D61" s="257" t="s">
        <v>621</v>
      </c>
      <c r="E61" s="257"/>
      <c r="F61" s="257"/>
      <c r="G61" s="257"/>
      <c r="H61" s="257"/>
      <c r="I61" s="257"/>
      <c r="J61" s="257"/>
      <c r="K61" s="272"/>
    </row>
    <row r="62" spans="2:11" customFormat="1" ht="15" customHeight="1">
      <c r="B62" s="271"/>
      <c r="C62" s="172"/>
      <c r="D62" s="260" t="s">
        <v>622</v>
      </c>
      <c r="E62" s="260"/>
      <c r="F62" s="260"/>
      <c r="G62" s="260"/>
      <c r="H62" s="260"/>
      <c r="I62" s="260"/>
      <c r="J62" s="260"/>
      <c r="K62" s="272"/>
    </row>
    <row r="63" spans="2:11" customFormat="1" ht="15" customHeight="1">
      <c r="B63" s="271"/>
      <c r="C63" s="172"/>
      <c r="D63" s="257" t="s">
        <v>623</v>
      </c>
      <c r="E63" s="257"/>
      <c r="F63" s="257"/>
      <c r="G63" s="257"/>
      <c r="H63" s="257"/>
      <c r="I63" s="257"/>
      <c r="J63" s="257"/>
      <c r="K63" s="272"/>
    </row>
    <row r="64" spans="2:11" customFormat="1" ht="12.75" customHeight="1">
      <c r="B64" s="271"/>
      <c r="C64" s="172"/>
      <c r="D64" s="172"/>
      <c r="E64" s="175"/>
      <c r="F64" s="172"/>
      <c r="G64" s="172"/>
      <c r="H64" s="172"/>
      <c r="I64" s="172"/>
      <c r="J64" s="172"/>
      <c r="K64" s="272"/>
    </row>
    <row r="65" spans="2:11" customFormat="1" ht="15" customHeight="1">
      <c r="B65" s="271"/>
      <c r="C65" s="172"/>
      <c r="D65" s="257" t="s">
        <v>624</v>
      </c>
      <c r="E65" s="257"/>
      <c r="F65" s="257"/>
      <c r="G65" s="257"/>
      <c r="H65" s="257"/>
      <c r="I65" s="257"/>
      <c r="J65" s="257"/>
      <c r="K65" s="272"/>
    </row>
    <row r="66" spans="2:11" customFormat="1" ht="15" customHeight="1">
      <c r="B66" s="271"/>
      <c r="C66" s="172"/>
      <c r="D66" s="260" t="s">
        <v>625</v>
      </c>
      <c r="E66" s="260"/>
      <c r="F66" s="260"/>
      <c r="G66" s="260"/>
      <c r="H66" s="260"/>
      <c r="I66" s="260"/>
      <c r="J66" s="260"/>
      <c r="K66" s="272"/>
    </row>
    <row r="67" spans="2:11" customFormat="1" ht="15" customHeight="1">
      <c r="B67" s="271"/>
      <c r="C67" s="172"/>
      <c r="D67" s="257" t="s">
        <v>626</v>
      </c>
      <c r="E67" s="257"/>
      <c r="F67" s="257"/>
      <c r="G67" s="257"/>
      <c r="H67" s="257"/>
      <c r="I67" s="257"/>
      <c r="J67" s="257"/>
      <c r="K67" s="272"/>
    </row>
    <row r="68" spans="2:11" customFormat="1" ht="15" customHeight="1">
      <c r="B68" s="271"/>
      <c r="C68" s="172"/>
      <c r="D68" s="257" t="s">
        <v>627</v>
      </c>
      <c r="E68" s="257"/>
      <c r="F68" s="257"/>
      <c r="G68" s="257"/>
      <c r="H68" s="257"/>
      <c r="I68" s="257"/>
      <c r="J68" s="257"/>
      <c r="K68" s="272"/>
    </row>
    <row r="69" spans="2:11" customFormat="1" ht="15" customHeight="1">
      <c r="B69" s="271"/>
      <c r="C69" s="172"/>
      <c r="D69" s="257" t="s">
        <v>628</v>
      </c>
      <c r="E69" s="257"/>
      <c r="F69" s="257"/>
      <c r="G69" s="257"/>
      <c r="H69" s="257"/>
      <c r="I69" s="257"/>
      <c r="J69" s="257"/>
      <c r="K69" s="272"/>
    </row>
    <row r="70" spans="2:11" customFormat="1" ht="15" customHeight="1">
      <c r="B70" s="271"/>
      <c r="C70" s="172"/>
      <c r="D70" s="257" t="s">
        <v>629</v>
      </c>
      <c r="E70" s="257"/>
      <c r="F70" s="257"/>
      <c r="G70" s="257"/>
      <c r="H70" s="257"/>
      <c r="I70" s="257"/>
      <c r="J70" s="257"/>
      <c r="K70" s="272"/>
    </row>
    <row r="71" spans="2:11" customFormat="1" ht="12.75" customHeight="1">
      <c r="B71" s="273"/>
      <c r="C71" s="176"/>
      <c r="D71" s="176"/>
      <c r="E71" s="176"/>
      <c r="F71" s="176"/>
      <c r="G71" s="176"/>
      <c r="H71" s="176"/>
      <c r="I71" s="176"/>
      <c r="J71" s="176"/>
      <c r="K71" s="274"/>
    </row>
    <row r="72" spans="2:11" customFormat="1" ht="18.75" customHeight="1">
      <c r="B72" s="275"/>
      <c r="C72" s="275"/>
      <c r="D72" s="275"/>
      <c r="E72" s="275"/>
      <c r="F72" s="275"/>
      <c r="G72" s="275"/>
      <c r="H72" s="275"/>
      <c r="I72" s="275"/>
      <c r="J72" s="275"/>
      <c r="K72" s="276"/>
    </row>
    <row r="73" spans="2:11" customFormat="1" ht="18.75" customHeight="1">
      <c r="B73" s="276"/>
      <c r="C73" s="276"/>
      <c r="D73" s="276"/>
      <c r="E73" s="276"/>
      <c r="F73" s="276"/>
      <c r="G73" s="276"/>
      <c r="H73" s="276"/>
      <c r="I73" s="276"/>
      <c r="J73" s="276"/>
      <c r="K73" s="276"/>
    </row>
    <row r="74" spans="2:11" customFormat="1" ht="7.5" customHeight="1">
      <c r="B74" s="277"/>
      <c r="C74" s="278"/>
      <c r="D74" s="278"/>
      <c r="E74" s="278"/>
      <c r="F74" s="278"/>
      <c r="G74" s="278"/>
      <c r="H74" s="278"/>
      <c r="I74" s="278"/>
      <c r="J74" s="278"/>
      <c r="K74" s="279"/>
    </row>
    <row r="75" spans="2:11" customFormat="1" ht="45" customHeight="1">
      <c r="B75" s="280"/>
      <c r="C75" s="261" t="s">
        <v>630</v>
      </c>
      <c r="D75" s="261"/>
      <c r="E75" s="261"/>
      <c r="F75" s="261"/>
      <c r="G75" s="261"/>
      <c r="H75" s="261"/>
      <c r="I75" s="261"/>
      <c r="J75" s="261"/>
      <c r="K75" s="281"/>
    </row>
    <row r="76" spans="2:11" customFormat="1" ht="17.25" customHeight="1">
      <c r="B76" s="280"/>
      <c r="C76" s="177" t="s">
        <v>631</v>
      </c>
      <c r="D76" s="177"/>
      <c r="E76" s="177"/>
      <c r="F76" s="177" t="s">
        <v>632</v>
      </c>
      <c r="G76" s="178"/>
      <c r="H76" s="177" t="s">
        <v>54</v>
      </c>
      <c r="I76" s="177" t="s">
        <v>57</v>
      </c>
      <c r="J76" s="177" t="s">
        <v>633</v>
      </c>
      <c r="K76" s="281"/>
    </row>
    <row r="77" spans="2:11" customFormat="1" ht="17.25" customHeight="1">
      <c r="B77" s="280"/>
      <c r="C77" s="179" t="s">
        <v>634</v>
      </c>
      <c r="D77" s="179"/>
      <c r="E77" s="179"/>
      <c r="F77" s="180" t="s">
        <v>635</v>
      </c>
      <c r="G77" s="181"/>
      <c r="H77" s="179"/>
      <c r="I77" s="179"/>
      <c r="J77" s="179" t="s">
        <v>636</v>
      </c>
      <c r="K77" s="281"/>
    </row>
    <row r="78" spans="2:11" customFormat="1" ht="5.25" customHeight="1">
      <c r="B78" s="280"/>
      <c r="C78" s="182"/>
      <c r="D78" s="182"/>
      <c r="E78" s="182"/>
      <c r="F78" s="182"/>
      <c r="G78" s="183"/>
      <c r="H78" s="182"/>
      <c r="I78" s="182"/>
      <c r="J78" s="182"/>
      <c r="K78" s="281"/>
    </row>
    <row r="79" spans="2:11" customFormat="1" ht="15" customHeight="1">
      <c r="B79" s="280"/>
      <c r="C79" s="173" t="s">
        <v>53</v>
      </c>
      <c r="D79" s="184"/>
      <c r="E79" s="184"/>
      <c r="F79" s="185" t="s">
        <v>637</v>
      </c>
      <c r="G79" s="186"/>
      <c r="H79" s="173" t="s">
        <v>638</v>
      </c>
      <c r="I79" s="173" t="s">
        <v>639</v>
      </c>
      <c r="J79" s="173">
        <v>20</v>
      </c>
      <c r="K79" s="281"/>
    </row>
    <row r="80" spans="2:11" customFormat="1" ht="15" customHeight="1">
      <c r="B80" s="280"/>
      <c r="C80" s="173" t="s">
        <v>640</v>
      </c>
      <c r="D80" s="173"/>
      <c r="E80" s="173"/>
      <c r="F80" s="185" t="s">
        <v>637</v>
      </c>
      <c r="G80" s="186"/>
      <c r="H80" s="173" t="s">
        <v>641</v>
      </c>
      <c r="I80" s="173" t="s">
        <v>639</v>
      </c>
      <c r="J80" s="173">
        <v>120</v>
      </c>
      <c r="K80" s="281"/>
    </row>
    <row r="81" spans="2:11" customFormat="1" ht="15" customHeight="1">
      <c r="B81" s="187"/>
      <c r="C81" s="173" t="s">
        <v>642</v>
      </c>
      <c r="D81" s="173"/>
      <c r="E81" s="173"/>
      <c r="F81" s="185" t="s">
        <v>643</v>
      </c>
      <c r="G81" s="186"/>
      <c r="H81" s="173" t="s">
        <v>644</v>
      </c>
      <c r="I81" s="173" t="s">
        <v>639</v>
      </c>
      <c r="J81" s="173">
        <v>50</v>
      </c>
      <c r="K81" s="281"/>
    </row>
    <row r="82" spans="2:11" customFormat="1" ht="15" customHeight="1">
      <c r="B82" s="187"/>
      <c r="C82" s="173" t="s">
        <v>645</v>
      </c>
      <c r="D82" s="173"/>
      <c r="E82" s="173"/>
      <c r="F82" s="185" t="s">
        <v>637</v>
      </c>
      <c r="G82" s="186"/>
      <c r="H82" s="173" t="s">
        <v>646</v>
      </c>
      <c r="I82" s="173" t="s">
        <v>647</v>
      </c>
      <c r="J82" s="173"/>
      <c r="K82" s="281"/>
    </row>
    <row r="83" spans="2:11" customFormat="1" ht="15" customHeight="1">
      <c r="B83" s="187"/>
      <c r="C83" s="173" t="s">
        <v>648</v>
      </c>
      <c r="D83" s="173"/>
      <c r="E83" s="173"/>
      <c r="F83" s="185" t="s">
        <v>643</v>
      </c>
      <c r="G83" s="173"/>
      <c r="H83" s="173" t="s">
        <v>649</v>
      </c>
      <c r="I83" s="173" t="s">
        <v>639</v>
      </c>
      <c r="J83" s="173">
        <v>15</v>
      </c>
      <c r="K83" s="281"/>
    </row>
    <row r="84" spans="2:11" customFormat="1" ht="15" customHeight="1">
      <c r="B84" s="187"/>
      <c r="C84" s="173" t="s">
        <v>650</v>
      </c>
      <c r="D84" s="173"/>
      <c r="E84" s="173"/>
      <c r="F84" s="185" t="s">
        <v>643</v>
      </c>
      <c r="G84" s="173"/>
      <c r="H84" s="173" t="s">
        <v>651</v>
      </c>
      <c r="I84" s="173" t="s">
        <v>639</v>
      </c>
      <c r="J84" s="173">
        <v>15</v>
      </c>
      <c r="K84" s="281"/>
    </row>
    <row r="85" spans="2:11" customFormat="1" ht="15" customHeight="1">
      <c r="B85" s="187"/>
      <c r="C85" s="173" t="s">
        <v>652</v>
      </c>
      <c r="D85" s="173"/>
      <c r="E85" s="173"/>
      <c r="F85" s="185" t="s">
        <v>643</v>
      </c>
      <c r="G85" s="173"/>
      <c r="H85" s="173" t="s">
        <v>653</v>
      </c>
      <c r="I85" s="173" t="s">
        <v>639</v>
      </c>
      <c r="J85" s="173">
        <v>20</v>
      </c>
      <c r="K85" s="281"/>
    </row>
    <row r="86" spans="2:11" customFormat="1" ht="15" customHeight="1">
      <c r="B86" s="187"/>
      <c r="C86" s="173" t="s">
        <v>654</v>
      </c>
      <c r="D86" s="173"/>
      <c r="E86" s="173"/>
      <c r="F86" s="185" t="s">
        <v>643</v>
      </c>
      <c r="G86" s="173"/>
      <c r="H86" s="173" t="s">
        <v>655</v>
      </c>
      <c r="I86" s="173" t="s">
        <v>639</v>
      </c>
      <c r="J86" s="173">
        <v>20</v>
      </c>
      <c r="K86" s="281"/>
    </row>
    <row r="87" spans="2:11" customFormat="1" ht="15" customHeight="1">
      <c r="B87" s="187"/>
      <c r="C87" s="173" t="s">
        <v>656</v>
      </c>
      <c r="D87" s="173"/>
      <c r="E87" s="173"/>
      <c r="F87" s="185" t="s">
        <v>643</v>
      </c>
      <c r="G87" s="186"/>
      <c r="H87" s="173" t="s">
        <v>657</v>
      </c>
      <c r="I87" s="173" t="s">
        <v>639</v>
      </c>
      <c r="J87" s="173">
        <v>50</v>
      </c>
      <c r="K87" s="281"/>
    </row>
    <row r="88" spans="2:11" customFormat="1" ht="15" customHeight="1">
      <c r="B88" s="187"/>
      <c r="C88" s="173" t="s">
        <v>658</v>
      </c>
      <c r="D88" s="173"/>
      <c r="E88" s="173"/>
      <c r="F88" s="185" t="s">
        <v>643</v>
      </c>
      <c r="G88" s="186"/>
      <c r="H88" s="173" t="s">
        <v>659</v>
      </c>
      <c r="I88" s="173" t="s">
        <v>639</v>
      </c>
      <c r="J88" s="173">
        <v>20</v>
      </c>
      <c r="K88" s="281"/>
    </row>
    <row r="89" spans="2:11" customFormat="1" ht="15" customHeight="1">
      <c r="B89" s="187"/>
      <c r="C89" s="173" t="s">
        <v>660</v>
      </c>
      <c r="D89" s="173"/>
      <c r="E89" s="173"/>
      <c r="F89" s="185" t="s">
        <v>643</v>
      </c>
      <c r="G89" s="186"/>
      <c r="H89" s="173" t="s">
        <v>661</v>
      </c>
      <c r="I89" s="173" t="s">
        <v>639</v>
      </c>
      <c r="J89" s="173">
        <v>20</v>
      </c>
      <c r="K89" s="281"/>
    </row>
    <row r="90" spans="2:11" customFormat="1" ht="15" customHeight="1">
      <c r="B90" s="187"/>
      <c r="C90" s="173" t="s">
        <v>662</v>
      </c>
      <c r="D90" s="173"/>
      <c r="E90" s="173"/>
      <c r="F90" s="185" t="s">
        <v>643</v>
      </c>
      <c r="G90" s="186"/>
      <c r="H90" s="173" t="s">
        <v>663</v>
      </c>
      <c r="I90" s="173" t="s">
        <v>639</v>
      </c>
      <c r="J90" s="173">
        <v>50</v>
      </c>
      <c r="K90" s="281"/>
    </row>
    <row r="91" spans="2:11" customFormat="1" ht="15" customHeight="1">
      <c r="B91" s="187"/>
      <c r="C91" s="173" t="s">
        <v>664</v>
      </c>
      <c r="D91" s="173"/>
      <c r="E91" s="173"/>
      <c r="F91" s="185" t="s">
        <v>643</v>
      </c>
      <c r="G91" s="186"/>
      <c r="H91" s="173" t="s">
        <v>664</v>
      </c>
      <c r="I91" s="173" t="s">
        <v>639</v>
      </c>
      <c r="J91" s="173">
        <v>50</v>
      </c>
      <c r="K91" s="281"/>
    </row>
    <row r="92" spans="2:11" customFormat="1" ht="15" customHeight="1">
      <c r="B92" s="187"/>
      <c r="C92" s="173" t="s">
        <v>665</v>
      </c>
      <c r="D92" s="173"/>
      <c r="E92" s="173"/>
      <c r="F92" s="185" t="s">
        <v>643</v>
      </c>
      <c r="G92" s="186"/>
      <c r="H92" s="173" t="s">
        <v>666</v>
      </c>
      <c r="I92" s="173" t="s">
        <v>639</v>
      </c>
      <c r="J92" s="173">
        <v>255</v>
      </c>
      <c r="K92" s="281"/>
    </row>
    <row r="93" spans="2:11" customFormat="1" ht="15" customHeight="1">
      <c r="B93" s="187"/>
      <c r="C93" s="173" t="s">
        <v>667</v>
      </c>
      <c r="D93" s="173"/>
      <c r="E93" s="173"/>
      <c r="F93" s="185" t="s">
        <v>637</v>
      </c>
      <c r="G93" s="186"/>
      <c r="H93" s="173" t="s">
        <v>668</v>
      </c>
      <c r="I93" s="173" t="s">
        <v>669</v>
      </c>
      <c r="J93" s="173"/>
      <c r="K93" s="281"/>
    </row>
    <row r="94" spans="2:11" customFormat="1" ht="15" customHeight="1">
      <c r="B94" s="187"/>
      <c r="C94" s="173" t="s">
        <v>670</v>
      </c>
      <c r="D94" s="173"/>
      <c r="E94" s="173"/>
      <c r="F94" s="185" t="s">
        <v>637</v>
      </c>
      <c r="G94" s="186"/>
      <c r="H94" s="173" t="s">
        <v>671</v>
      </c>
      <c r="I94" s="173" t="s">
        <v>672</v>
      </c>
      <c r="J94" s="173"/>
      <c r="K94" s="281"/>
    </row>
    <row r="95" spans="2:11" customFormat="1" ht="15" customHeight="1">
      <c r="B95" s="187"/>
      <c r="C95" s="173" t="s">
        <v>673</v>
      </c>
      <c r="D95" s="173"/>
      <c r="E95" s="173"/>
      <c r="F95" s="185" t="s">
        <v>637</v>
      </c>
      <c r="G95" s="186"/>
      <c r="H95" s="173" t="s">
        <v>673</v>
      </c>
      <c r="I95" s="173" t="s">
        <v>672</v>
      </c>
      <c r="J95" s="173"/>
      <c r="K95" s="281"/>
    </row>
    <row r="96" spans="2:11" customFormat="1" ht="15" customHeight="1">
      <c r="B96" s="187"/>
      <c r="C96" s="173" t="s">
        <v>38</v>
      </c>
      <c r="D96" s="173"/>
      <c r="E96" s="173"/>
      <c r="F96" s="185" t="s">
        <v>637</v>
      </c>
      <c r="G96" s="186"/>
      <c r="H96" s="173" t="s">
        <v>674</v>
      </c>
      <c r="I96" s="173" t="s">
        <v>672</v>
      </c>
      <c r="J96" s="173"/>
      <c r="K96" s="281"/>
    </row>
    <row r="97" spans="2:11" customFormat="1" ht="15" customHeight="1">
      <c r="B97" s="187"/>
      <c r="C97" s="173" t="s">
        <v>48</v>
      </c>
      <c r="D97" s="173"/>
      <c r="E97" s="173"/>
      <c r="F97" s="185" t="s">
        <v>637</v>
      </c>
      <c r="G97" s="186"/>
      <c r="H97" s="173" t="s">
        <v>675</v>
      </c>
      <c r="I97" s="173" t="s">
        <v>672</v>
      </c>
      <c r="J97" s="173"/>
      <c r="K97" s="281"/>
    </row>
    <row r="98" spans="2:11" customFormat="1" ht="15" customHeight="1">
      <c r="B98" s="282"/>
      <c r="C98" s="188"/>
      <c r="D98" s="188"/>
      <c r="E98" s="188"/>
      <c r="F98" s="188"/>
      <c r="G98" s="188"/>
      <c r="H98" s="188"/>
      <c r="I98" s="188"/>
      <c r="J98" s="188"/>
      <c r="K98" s="283"/>
    </row>
    <row r="99" spans="2:11" customFormat="1" ht="18.75" customHeight="1">
      <c r="B99" s="284"/>
      <c r="C99" s="189"/>
      <c r="D99" s="189"/>
      <c r="E99" s="189"/>
      <c r="F99" s="189"/>
      <c r="G99" s="189"/>
      <c r="H99" s="189"/>
      <c r="I99" s="189"/>
      <c r="J99" s="189"/>
      <c r="K99" s="284"/>
    </row>
    <row r="100" spans="2:11" customFormat="1" ht="18.75" customHeight="1">
      <c r="B100" s="276"/>
      <c r="C100" s="276"/>
      <c r="D100" s="276"/>
      <c r="E100" s="276"/>
      <c r="F100" s="276"/>
      <c r="G100" s="276"/>
      <c r="H100" s="276"/>
      <c r="I100" s="276"/>
      <c r="J100" s="276"/>
      <c r="K100" s="276"/>
    </row>
    <row r="101" spans="2:11" customFormat="1" ht="7.5" customHeight="1">
      <c r="B101" s="277"/>
      <c r="C101" s="278"/>
      <c r="D101" s="278"/>
      <c r="E101" s="278"/>
      <c r="F101" s="278"/>
      <c r="G101" s="278"/>
      <c r="H101" s="278"/>
      <c r="I101" s="278"/>
      <c r="J101" s="278"/>
      <c r="K101" s="279"/>
    </row>
    <row r="102" spans="2:11" customFormat="1" ht="45" customHeight="1">
      <c r="B102" s="280"/>
      <c r="C102" s="261" t="s">
        <v>676</v>
      </c>
      <c r="D102" s="261"/>
      <c r="E102" s="261"/>
      <c r="F102" s="261"/>
      <c r="G102" s="261"/>
      <c r="H102" s="261"/>
      <c r="I102" s="261"/>
      <c r="J102" s="261"/>
      <c r="K102" s="281"/>
    </row>
    <row r="103" spans="2:11" customFormat="1" ht="17.25" customHeight="1">
      <c r="B103" s="280"/>
      <c r="C103" s="177" t="s">
        <v>631</v>
      </c>
      <c r="D103" s="177"/>
      <c r="E103" s="177"/>
      <c r="F103" s="177" t="s">
        <v>632</v>
      </c>
      <c r="G103" s="178"/>
      <c r="H103" s="177" t="s">
        <v>54</v>
      </c>
      <c r="I103" s="177" t="s">
        <v>57</v>
      </c>
      <c r="J103" s="177" t="s">
        <v>633</v>
      </c>
      <c r="K103" s="281"/>
    </row>
    <row r="104" spans="2:11" customFormat="1" ht="17.25" customHeight="1">
      <c r="B104" s="280"/>
      <c r="C104" s="179" t="s">
        <v>634</v>
      </c>
      <c r="D104" s="179"/>
      <c r="E104" s="179"/>
      <c r="F104" s="180" t="s">
        <v>635</v>
      </c>
      <c r="G104" s="181"/>
      <c r="H104" s="179"/>
      <c r="I104" s="179"/>
      <c r="J104" s="179" t="s">
        <v>636</v>
      </c>
      <c r="K104" s="281"/>
    </row>
    <row r="105" spans="2:11" customFormat="1" ht="5.25" customHeight="1">
      <c r="B105" s="280"/>
      <c r="C105" s="177"/>
      <c r="D105" s="177"/>
      <c r="E105" s="177"/>
      <c r="F105" s="177"/>
      <c r="G105" s="190"/>
      <c r="H105" s="177"/>
      <c r="I105" s="177"/>
      <c r="J105" s="177"/>
      <c r="K105" s="281"/>
    </row>
    <row r="106" spans="2:11" customFormat="1" ht="15" customHeight="1">
      <c r="B106" s="280"/>
      <c r="C106" s="173" t="s">
        <v>53</v>
      </c>
      <c r="D106" s="184"/>
      <c r="E106" s="184"/>
      <c r="F106" s="185" t="s">
        <v>637</v>
      </c>
      <c r="G106" s="173"/>
      <c r="H106" s="173" t="s">
        <v>677</v>
      </c>
      <c r="I106" s="173" t="s">
        <v>639</v>
      </c>
      <c r="J106" s="173">
        <v>20</v>
      </c>
      <c r="K106" s="281"/>
    </row>
    <row r="107" spans="2:11" customFormat="1" ht="15" customHeight="1">
      <c r="B107" s="280"/>
      <c r="C107" s="173" t="s">
        <v>640</v>
      </c>
      <c r="D107" s="173"/>
      <c r="E107" s="173"/>
      <c r="F107" s="185" t="s">
        <v>637</v>
      </c>
      <c r="G107" s="173"/>
      <c r="H107" s="173" t="s">
        <v>677</v>
      </c>
      <c r="I107" s="173" t="s">
        <v>639</v>
      </c>
      <c r="J107" s="173">
        <v>120</v>
      </c>
      <c r="K107" s="281"/>
    </row>
    <row r="108" spans="2:11" customFormat="1" ht="15" customHeight="1">
      <c r="B108" s="187"/>
      <c r="C108" s="173" t="s">
        <v>642</v>
      </c>
      <c r="D108" s="173"/>
      <c r="E108" s="173"/>
      <c r="F108" s="185" t="s">
        <v>643</v>
      </c>
      <c r="G108" s="173"/>
      <c r="H108" s="173" t="s">
        <v>677</v>
      </c>
      <c r="I108" s="173" t="s">
        <v>639</v>
      </c>
      <c r="J108" s="173">
        <v>50</v>
      </c>
      <c r="K108" s="281"/>
    </row>
    <row r="109" spans="2:11" customFormat="1" ht="15" customHeight="1">
      <c r="B109" s="187"/>
      <c r="C109" s="173" t="s">
        <v>645</v>
      </c>
      <c r="D109" s="173"/>
      <c r="E109" s="173"/>
      <c r="F109" s="185" t="s">
        <v>637</v>
      </c>
      <c r="G109" s="173"/>
      <c r="H109" s="173" t="s">
        <v>677</v>
      </c>
      <c r="I109" s="173" t="s">
        <v>647</v>
      </c>
      <c r="J109" s="173"/>
      <c r="K109" s="281"/>
    </row>
    <row r="110" spans="2:11" customFormat="1" ht="15" customHeight="1">
      <c r="B110" s="187"/>
      <c r="C110" s="173" t="s">
        <v>656</v>
      </c>
      <c r="D110" s="173"/>
      <c r="E110" s="173"/>
      <c r="F110" s="185" t="s">
        <v>643</v>
      </c>
      <c r="G110" s="173"/>
      <c r="H110" s="173" t="s">
        <v>677</v>
      </c>
      <c r="I110" s="173" t="s">
        <v>639</v>
      </c>
      <c r="J110" s="173">
        <v>50</v>
      </c>
      <c r="K110" s="281"/>
    </row>
    <row r="111" spans="2:11" customFormat="1" ht="15" customHeight="1">
      <c r="B111" s="187"/>
      <c r="C111" s="173" t="s">
        <v>664</v>
      </c>
      <c r="D111" s="173"/>
      <c r="E111" s="173"/>
      <c r="F111" s="185" t="s">
        <v>643</v>
      </c>
      <c r="G111" s="173"/>
      <c r="H111" s="173" t="s">
        <v>677</v>
      </c>
      <c r="I111" s="173" t="s">
        <v>639</v>
      </c>
      <c r="J111" s="173">
        <v>50</v>
      </c>
      <c r="K111" s="281"/>
    </row>
    <row r="112" spans="2:11" customFormat="1" ht="15" customHeight="1">
      <c r="B112" s="187"/>
      <c r="C112" s="173" t="s">
        <v>662</v>
      </c>
      <c r="D112" s="173"/>
      <c r="E112" s="173"/>
      <c r="F112" s="185" t="s">
        <v>643</v>
      </c>
      <c r="G112" s="173"/>
      <c r="H112" s="173" t="s">
        <v>677</v>
      </c>
      <c r="I112" s="173" t="s">
        <v>639</v>
      </c>
      <c r="J112" s="173">
        <v>50</v>
      </c>
      <c r="K112" s="281"/>
    </row>
    <row r="113" spans="2:11" customFormat="1" ht="15" customHeight="1">
      <c r="B113" s="187"/>
      <c r="C113" s="173" t="s">
        <v>53</v>
      </c>
      <c r="D113" s="173"/>
      <c r="E113" s="173"/>
      <c r="F113" s="185" t="s">
        <v>637</v>
      </c>
      <c r="G113" s="173"/>
      <c r="H113" s="173" t="s">
        <v>678</v>
      </c>
      <c r="I113" s="173" t="s">
        <v>639</v>
      </c>
      <c r="J113" s="173">
        <v>20</v>
      </c>
      <c r="K113" s="281"/>
    </row>
    <row r="114" spans="2:11" customFormat="1" ht="15" customHeight="1">
      <c r="B114" s="187"/>
      <c r="C114" s="173" t="s">
        <v>679</v>
      </c>
      <c r="D114" s="173"/>
      <c r="E114" s="173"/>
      <c r="F114" s="185" t="s">
        <v>637</v>
      </c>
      <c r="G114" s="173"/>
      <c r="H114" s="173" t="s">
        <v>680</v>
      </c>
      <c r="I114" s="173" t="s">
        <v>639</v>
      </c>
      <c r="J114" s="173">
        <v>120</v>
      </c>
      <c r="K114" s="281"/>
    </row>
    <row r="115" spans="2:11" customFormat="1" ht="15" customHeight="1">
      <c r="B115" s="187"/>
      <c r="C115" s="173" t="s">
        <v>38</v>
      </c>
      <c r="D115" s="173"/>
      <c r="E115" s="173"/>
      <c r="F115" s="185" t="s">
        <v>637</v>
      </c>
      <c r="G115" s="173"/>
      <c r="H115" s="173" t="s">
        <v>681</v>
      </c>
      <c r="I115" s="173" t="s">
        <v>672</v>
      </c>
      <c r="J115" s="173"/>
      <c r="K115" s="281"/>
    </row>
    <row r="116" spans="2:11" customFormat="1" ht="15" customHeight="1">
      <c r="B116" s="187"/>
      <c r="C116" s="173" t="s">
        <v>48</v>
      </c>
      <c r="D116" s="173"/>
      <c r="E116" s="173"/>
      <c r="F116" s="185" t="s">
        <v>637</v>
      </c>
      <c r="G116" s="173"/>
      <c r="H116" s="173" t="s">
        <v>682</v>
      </c>
      <c r="I116" s="173" t="s">
        <v>672</v>
      </c>
      <c r="J116" s="173"/>
      <c r="K116" s="281"/>
    </row>
    <row r="117" spans="2:11" customFormat="1" ht="15" customHeight="1">
      <c r="B117" s="187"/>
      <c r="C117" s="173" t="s">
        <v>57</v>
      </c>
      <c r="D117" s="173"/>
      <c r="E117" s="173"/>
      <c r="F117" s="185" t="s">
        <v>637</v>
      </c>
      <c r="G117" s="173"/>
      <c r="H117" s="173" t="s">
        <v>683</v>
      </c>
      <c r="I117" s="173" t="s">
        <v>684</v>
      </c>
      <c r="J117" s="173"/>
      <c r="K117" s="281"/>
    </row>
    <row r="118" spans="2:11" customFormat="1" ht="15" customHeight="1">
      <c r="B118" s="282"/>
      <c r="C118" s="191"/>
      <c r="D118" s="191"/>
      <c r="E118" s="191"/>
      <c r="F118" s="191"/>
      <c r="G118" s="191"/>
      <c r="H118" s="191"/>
      <c r="I118" s="191"/>
      <c r="J118" s="191"/>
      <c r="K118" s="283"/>
    </row>
    <row r="119" spans="2:11" customFormat="1" ht="18.75" customHeight="1">
      <c r="B119" s="285"/>
      <c r="C119" s="192"/>
      <c r="D119" s="192"/>
      <c r="E119" s="192"/>
      <c r="F119" s="193"/>
      <c r="G119" s="192"/>
      <c r="H119" s="192"/>
      <c r="I119" s="192"/>
      <c r="J119" s="192"/>
      <c r="K119" s="285"/>
    </row>
    <row r="120" spans="2:11" customFormat="1" ht="18.75" customHeight="1">
      <c r="B120" s="276"/>
      <c r="C120" s="276"/>
      <c r="D120" s="276"/>
      <c r="E120" s="276"/>
      <c r="F120" s="276"/>
      <c r="G120" s="276"/>
      <c r="H120" s="276"/>
      <c r="I120" s="276"/>
      <c r="J120" s="276"/>
      <c r="K120" s="276"/>
    </row>
    <row r="121" spans="2:11" customFormat="1" ht="7.5" customHeight="1">
      <c r="B121" s="286"/>
      <c r="C121" s="287"/>
      <c r="D121" s="287"/>
      <c r="E121" s="287"/>
      <c r="F121" s="287"/>
      <c r="G121" s="287"/>
      <c r="H121" s="287"/>
      <c r="I121" s="287"/>
      <c r="J121" s="287"/>
      <c r="K121" s="288"/>
    </row>
    <row r="122" spans="2:11" customFormat="1" ht="45" customHeight="1">
      <c r="B122" s="289"/>
      <c r="C122" s="259" t="s">
        <v>685</v>
      </c>
      <c r="D122" s="259"/>
      <c r="E122" s="259"/>
      <c r="F122" s="259"/>
      <c r="G122" s="259"/>
      <c r="H122" s="259"/>
      <c r="I122" s="259"/>
      <c r="J122" s="259"/>
      <c r="K122" s="290"/>
    </row>
    <row r="123" spans="2:11" customFormat="1" ht="17.25" customHeight="1">
      <c r="B123" s="194"/>
      <c r="C123" s="177" t="s">
        <v>631</v>
      </c>
      <c r="D123" s="177"/>
      <c r="E123" s="177"/>
      <c r="F123" s="177" t="s">
        <v>632</v>
      </c>
      <c r="G123" s="178"/>
      <c r="H123" s="177" t="s">
        <v>54</v>
      </c>
      <c r="I123" s="177" t="s">
        <v>57</v>
      </c>
      <c r="J123" s="177" t="s">
        <v>633</v>
      </c>
      <c r="K123" s="195"/>
    </row>
    <row r="124" spans="2:11" customFormat="1" ht="17.25" customHeight="1">
      <c r="B124" s="194"/>
      <c r="C124" s="179" t="s">
        <v>634</v>
      </c>
      <c r="D124" s="179"/>
      <c r="E124" s="179"/>
      <c r="F124" s="180" t="s">
        <v>635</v>
      </c>
      <c r="G124" s="181"/>
      <c r="H124" s="179"/>
      <c r="I124" s="179"/>
      <c r="J124" s="179" t="s">
        <v>636</v>
      </c>
      <c r="K124" s="195"/>
    </row>
    <row r="125" spans="2:11" customFormat="1" ht="5.25" customHeight="1">
      <c r="B125" s="196"/>
      <c r="C125" s="182"/>
      <c r="D125" s="182"/>
      <c r="E125" s="182"/>
      <c r="F125" s="182"/>
      <c r="G125" s="197"/>
      <c r="H125" s="182"/>
      <c r="I125" s="182"/>
      <c r="J125" s="182"/>
      <c r="K125" s="198"/>
    </row>
    <row r="126" spans="2:11" customFormat="1" ht="15" customHeight="1">
      <c r="B126" s="196"/>
      <c r="C126" s="173" t="s">
        <v>640</v>
      </c>
      <c r="D126" s="184"/>
      <c r="E126" s="184"/>
      <c r="F126" s="185" t="s">
        <v>637</v>
      </c>
      <c r="G126" s="173"/>
      <c r="H126" s="173" t="s">
        <v>677</v>
      </c>
      <c r="I126" s="173" t="s">
        <v>639</v>
      </c>
      <c r="J126" s="173">
        <v>120</v>
      </c>
      <c r="K126" s="199"/>
    </row>
    <row r="127" spans="2:11" customFormat="1" ht="15" customHeight="1">
      <c r="B127" s="196"/>
      <c r="C127" s="173" t="s">
        <v>686</v>
      </c>
      <c r="D127" s="173"/>
      <c r="E127" s="173"/>
      <c r="F127" s="185" t="s">
        <v>637</v>
      </c>
      <c r="G127" s="173"/>
      <c r="H127" s="173" t="s">
        <v>687</v>
      </c>
      <c r="I127" s="173" t="s">
        <v>639</v>
      </c>
      <c r="J127" s="173" t="s">
        <v>688</v>
      </c>
      <c r="K127" s="199"/>
    </row>
    <row r="128" spans="2:11" customFormat="1" ht="15" customHeight="1">
      <c r="B128" s="196"/>
      <c r="C128" s="173" t="s">
        <v>585</v>
      </c>
      <c r="D128" s="173"/>
      <c r="E128" s="173"/>
      <c r="F128" s="185" t="s">
        <v>637</v>
      </c>
      <c r="G128" s="173"/>
      <c r="H128" s="173" t="s">
        <v>689</v>
      </c>
      <c r="I128" s="173" t="s">
        <v>639</v>
      </c>
      <c r="J128" s="173" t="s">
        <v>688</v>
      </c>
      <c r="K128" s="199"/>
    </row>
    <row r="129" spans="2:11" customFormat="1" ht="15" customHeight="1">
      <c r="B129" s="196"/>
      <c r="C129" s="173" t="s">
        <v>648</v>
      </c>
      <c r="D129" s="173"/>
      <c r="E129" s="173"/>
      <c r="F129" s="185" t="s">
        <v>643</v>
      </c>
      <c r="G129" s="173"/>
      <c r="H129" s="173" t="s">
        <v>649</v>
      </c>
      <c r="I129" s="173" t="s">
        <v>639</v>
      </c>
      <c r="J129" s="173">
        <v>15</v>
      </c>
      <c r="K129" s="199"/>
    </row>
    <row r="130" spans="2:11" customFormat="1" ht="15" customHeight="1">
      <c r="B130" s="196"/>
      <c r="C130" s="173" t="s">
        <v>650</v>
      </c>
      <c r="D130" s="173"/>
      <c r="E130" s="173"/>
      <c r="F130" s="185" t="s">
        <v>643</v>
      </c>
      <c r="G130" s="173"/>
      <c r="H130" s="173" t="s">
        <v>651</v>
      </c>
      <c r="I130" s="173" t="s">
        <v>639</v>
      </c>
      <c r="J130" s="173">
        <v>15</v>
      </c>
      <c r="K130" s="199"/>
    </row>
    <row r="131" spans="2:11" customFormat="1" ht="15" customHeight="1">
      <c r="B131" s="196"/>
      <c r="C131" s="173" t="s">
        <v>652</v>
      </c>
      <c r="D131" s="173"/>
      <c r="E131" s="173"/>
      <c r="F131" s="185" t="s">
        <v>643</v>
      </c>
      <c r="G131" s="173"/>
      <c r="H131" s="173" t="s">
        <v>653</v>
      </c>
      <c r="I131" s="173" t="s">
        <v>639</v>
      </c>
      <c r="J131" s="173">
        <v>20</v>
      </c>
      <c r="K131" s="199"/>
    </row>
    <row r="132" spans="2:11" customFormat="1" ht="15" customHeight="1">
      <c r="B132" s="196"/>
      <c r="C132" s="173" t="s">
        <v>654</v>
      </c>
      <c r="D132" s="173"/>
      <c r="E132" s="173"/>
      <c r="F132" s="185" t="s">
        <v>643</v>
      </c>
      <c r="G132" s="173"/>
      <c r="H132" s="173" t="s">
        <v>655</v>
      </c>
      <c r="I132" s="173" t="s">
        <v>639</v>
      </c>
      <c r="J132" s="173">
        <v>20</v>
      </c>
      <c r="K132" s="199"/>
    </row>
    <row r="133" spans="2:11" customFormat="1" ht="15" customHeight="1">
      <c r="B133" s="196"/>
      <c r="C133" s="173" t="s">
        <v>642</v>
      </c>
      <c r="D133" s="173"/>
      <c r="E133" s="173"/>
      <c r="F133" s="185" t="s">
        <v>643</v>
      </c>
      <c r="G133" s="173"/>
      <c r="H133" s="173" t="s">
        <v>677</v>
      </c>
      <c r="I133" s="173" t="s">
        <v>639</v>
      </c>
      <c r="J133" s="173">
        <v>50</v>
      </c>
      <c r="K133" s="199"/>
    </row>
    <row r="134" spans="2:11" customFormat="1" ht="15" customHeight="1">
      <c r="B134" s="196"/>
      <c r="C134" s="173" t="s">
        <v>656</v>
      </c>
      <c r="D134" s="173"/>
      <c r="E134" s="173"/>
      <c r="F134" s="185" t="s">
        <v>643</v>
      </c>
      <c r="G134" s="173"/>
      <c r="H134" s="173" t="s">
        <v>677</v>
      </c>
      <c r="I134" s="173" t="s">
        <v>639</v>
      </c>
      <c r="J134" s="173">
        <v>50</v>
      </c>
      <c r="K134" s="199"/>
    </row>
    <row r="135" spans="2:11" customFormat="1" ht="15" customHeight="1">
      <c r="B135" s="196"/>
      <c r="C135" s="173" t="s">
        <v>662</v>
      </c>
      <c r="D135" s="173"/>
      <c r="E135" s="173"/>
      <c r="F135" s="185" t="s">
        <v>643</v>
      </c>
      <c r="G135" s="173"/>
      <c r="H135" s="173" t="s">
        <v>677</v>
      </c>
      <c r="I135" s="173" t="s">
        <v>639</v>
      </c>
      <c r="J135" s="173">
        <v>50</v>
      </c>
      <c r="K135" s="199"/>
    </row>
    <row r="136" spans="2:11" customFormat="1" ht="15" customHeight="1">
      <c r="B136" s="196"/>
      <c r="C136" s="173" t="s">
        <v>664</v>
      </c>
      <c r="D136" s="173"/>
      <c r="E136" s="173"/>
      <c r="F136" s="185" t="s">
        <v>643</v>
      </c>
      <c r="G136" s="173"/>
      <c r="H136" s="173" t="s">
        <v>677</v>
      </c>
      <c r="I136" s="173" t="s">
        <v>639</v>
      </c>
      <c r="J136" s="173">
        <v>50</v>
      </c>
      <c r="K136" s="199"/>
    </row>
    <row r="137" spans="2:11" customFormat="1" ht="15" customHeight="1">
      <c r="B137" s="196"/>
      <c r="C137" s="173" t="s">
        <v>665</v>
      </c>
      <c r="D137" s="173"/>
      <c r="E137" s="173"/>
      <c r="F137" s="185" t="s">
        <v>643</v>
      </c>
      <c r="G137" s="173"/>
      <c r="H137" s="173" t="s">
        <v>690</v>
      </c>
      <c r="I137" s="173" t="s">
        <v>639</v>
      </c>
      <c r="J137" s="173">
        <v>255</v>
      </c>
      <c r="K137" s="199"/>
    </row>
    <row r="138" spans="2:11" customFormat="1" ht="15" customHeight="1">
      <c r="B138" s="196"/>
      <c r="C138" s="173" t="s">
        <v>667</v>
      </c>
      <c r="D138" s="173"/>
      <c r="E138" s="173"/>
      <c r="F138" s="185" t="s">
        <v>637</v>
      </c>
      <c r="G138" s="173"/>
      <c r="H138" s="173" t="s">
        <v>691</v>
      </c>
      <c r="I138" s="173" t="s">
        <v>669</v>
      </c>
      <c r="J138" s="173"/>
      <c r="K138" s="199"/>
    </row>
    <row r="139" spans="2:11" customFormat="1" ht="15" customHeight="1">
      <c r="B139" s="196"/>
      <c r="C139" s="173" t="s">
        <v>670</v>
      </c>
      <c r="D139" s="173"/>
      <c r="E139" s="173"/>
      <c r="F139" s="185" t="s">
        <v>637</v>
      </c>
      <c r="G139" s="173"/>
      <c r="H139" s="173" t="s">
        <v>692</v>
      </c>
      <c r="I139" s="173" t="s">
        <v>672</v>
      </c>
      <c r="J139" s="173"/>
      <c r="K139" s="199"/>
    </row>
    <row r="140" spans="2:11" customFormat="1" ht="15" customHeight="1">
      <c r="B140" s="196"/>
      <c r="C140" s="173" t="s">
        <v>673</v>
      </c>
      <c r="D140" s="173"/>
      <c r="E140" s="173"/>
      <c r="F140" s="185" t="s">
        <v>637</v>
      </c>
      <c r="G140" s="173"/>
      <c r="H140" s="173" t="s">
        <v>673</v>
      </c>
      <c r="I140" s="173" t="s">
        <v>672</v>
      </c>
      <c r="J140" s="173"/>
      <c r="K140" s="199"/>
    </row>
    <row r="141" spans="2:11" customFormat="1" ht="15" customHeight="1">
      <c r="B141" s="196"/>
      <c r="C141" s="173" t="s">
        <v>38</v>
      </c>
      <c r="D141" s="173"/>
      <c r="E141" s="173"/>
      <c r="F141" s="185" t="s">
        <v>637</v>
      </c>
      <c r="G141" s="173"/>
      <c r="H141" s="173" t="s">
        <v>693</v>
      </c>
      <c r="I141" s="173" t="s">
        <v>672</v>
      </c>
      <c r="J141" s="173"/>
      <c r="K141" s="199"/>
    </row>
    <row r="142" spans="2:11" customFormat="1" ht="15" customHeight="1">
      <c r="B142" s="196"/>
      <c r="C142" s="173" t="s">
        <v>694</v>
      </c>
      <c r="D142" s="173"/>
      <c r="E142" s="173"/>
      <c r="F142" s="185" t="s">
        <v>637</v>
      </c>
      <c r="G142" s="173"/>
      <c r="H142" s="173" t="s">
        <v>695</v>
      </c>
      <c r="I142" s="173" t="s">
        <v>672</v>
      </c>
      <c r="J142" s="173"/>
      <c r="K142" s="199"/>
    </row>
    <row r="143" spans="2:11" customFormat="1" ht="15" customHeight="1">
      <c r="B143" s="200"/>
      <c r="C143" s="201"/>
      <c r="D143" s="201"/>
      <c r="E143" s="201"/>
      <c r="F143" s="201"/>
      <c r="G143" s="201"/>
      <c r="H143" s="201"/>
      <c r="I143" s="201"/>
      <c r="J143" s="201"/>
      <c r="K143" s="202"/>
    </row>
    <row r="144" spans="2:11" customFormat="1" ht="18.75" customHeight="1">
      <c r="B144" s="192"/>
      <c r="C144" s="192"/>
      <c r="D144" s="192"/>
      <c r="E144" s="192"/>
      <c r="F144" s="193"/>
      <c r="G144" s="192"/>
      <c r="H144" s="192"/>
      <c r="I144" s="192"/>
      <c r="J144" s="192"/>
      <c r="K144" s="192"/>
    </row>
    <row r="145" spans="2:11" customFormat="1" ht="18.75" customHeight="1">
      <c r="B145" s="276"/>
      <c r="C145" s="276"/>
      <c r="D145" s="276"/>
      <c r="E145" s="276"/>
      <c r="F145" s="276"/>
      <c r="G145" s="276"/>
      <c r="H145" s="276"/>
      <c r="I145" s="276"/>
      <c r="J145" s="276"/>
      <c r="K145" s="276"/>
    </row>
    <row r="146" spans="2:11" customFormat="1" ht="7.5" customHeight="1">
      <c r="B146" s="277"/>
      <c r="C146" s="278"/>
      <c r="D146" s="278"/>
      <c r="E146" s="278"/>
      <c r="F146" s="278"/>
      <c r="G146" s="278"/>
      <c r="H146" s="278"/>
      <c r="I146" s="278"/>
      <c r="J146" s="278"/>
      <c r="K146" s="279"/>
    </row>
    <row r="147" spans="2:11" customFormat="1" ht="45" customHeight="1">
      <c r="B147" s="280"/>
      <c r="C147" s="261" t="s">
        <v>696</v>
      </c>
      <c r="D147" s="261"/>
      <c r="E147" s="261"/>
      <c r="F147" s="261"/>
      <c r="G147" s="261"/>
      <c r="H147" s="261"/>
      <c r="I147" s="261"/>
      <c r="J147" s="261"/>
      <c r="K147" s="281"/>
    </row>
    <row r="148" spans="2:11" customFormat="1" ht="17.25" customHeight="1">
      <c r="B148" s="280"/>
      <c r="C148" s="177" t="s">
        <v>631</v>
      </c>
      <c r="D148" s="177"/>
      <c r="E148" s="177"/>
      <c r="F148" s="177" t="s">
        <v>632</v>
      </c>
      <c r="G148" s="178"/>
      <c r="H148" s="177" t="s">
        <v>54</v>
      </c>
      <c r="I148" s="177" t="s">
        <v>57</v>
      </c>
      <c r="J148" s="177" t="s">
        <v>633</v>
      </c>
      <c r="K148" s="281"/>
    </row>
    <row r="149" spans="2:11" customFormat="1" ht="17.25" customHeight="1">
      <c r="B149" s="280"/>
      <c r="C149" s="179" t="s">
        <v>634</v>
      </c>
      <c r="D149" s="179"/>
      <c r="E149" s="179"/>
      <c r="F149" s="180" t="s">
        <v>635</v>
      </c>
      <c r="G149" s="181"/>
      <c r="H149" s="179"/>
      <c r="I149" s="179"/>
      <c r="J149" s="179" t="s">
        <v>636</v>
      </c>
      <c r="K149" s="281"/>
    </row>
    <row r="150" spans="2:11" customFormat="1" ht="5.25" customHeight="1">
      <c r="B150" s="187"/>
      <c r="C150" s="182"/>
      <c r="D150" s="182"/>
      <c r="E150" s="182"/>
      <c r="F150" s="182"/>
      <c r="G150" s="183"/>
      <c r="H150" s="182"/>
      <c r="I150" s="182"/>
      <c r="J150" s="182"/>
      <c r="K150" s="199"/>
    </row>
    <row r="151" spans="2:11" customFormat="1" ht="15" customHeight="1">
      <c r="B151" s="187"/>
      <c r="C151" s="203" t="s">
        <v>640</v>
      </c>
      <c r="D151" s="173"/>
      <c r="E151" s="173"/>
      <c r="F151" s="204" t="s">
        <v>637</v>
      </c>
      <c r="G151" s="173"/>
      <c r="H151" s="203" t="s">
        <v>677</v>
      </c>
      <c r="I151" s="203" t="s">
        <v>639</v>
      </c>
      <c r="J151" s="203">
        <v>120</v>
      </c>
      <c r="K151" s="199"/>
    </row>
    <row r="152" spans="2:11" customFormat="1" ht="15" customHeight="1">
      <c r="B152" s="187"/>
      <c r="C152" s="203" t="s">
        <v>686</v>
      </c>
      <c r="D152" s="173"/>
      <c r="E152" s="173"/>
      <c r="F152" s="204" t="s">
        <v>637</v>
      </c>
      <c r="G152" s="173"/>
      <c r="H152" s="203" t="s">
        <v>697</v>
      </c>
      <c r="I152" s="203" t="s">
        <v>639</v>
      </c>
      <c r="J152" s="203" t="s">
        <v>688</v>
      </c>
      <c r="K152" s="199"/>
    </row>
    <row r="153" spans="2:11" customFormat="1" ht="15" customHeight="1">
      <c r="B153" s="187"/>
      <c r="C153" s="203" t="s">
        <v>585</v>
      </c>
      <c r="D153" s="173"/>
      <c r="E153" s="173"/>
      <c r="F153" s="204" t="s">
        <v>637</v>
      </c>
      <c r="G153" s="173"/>
      <c r="H153" s="203" t="s">
        <v>698</v>
      </c>
      <c r="I153" s="203" t="s">
        <v>639</v>
      </c>
      <c r="J153" s="203" t="s">
        <v>688</v>
      </c>
      <c r="K153" s="199"/>
    </row>
    <row r="154" spans="2:11" customFormat="1" ht="15" customHeight="1">
      <c r="B154" s="187"/>
      <c r="C154" s="203" t="s">
        <v>642</v>
      </c>
      <c r="D154" s="173"/>
      <c r="E154" s="173"/>
      <c r="F154" s="204" t="s">
        <v>643</v>
      </c>
      <c r="G154" s="173"/>
      <c r="H154" s="203" t="s">
        <v>677</v>
      </c>
      <c r="I154" s="203" t="s">
        <v>639</v>
      </c>
      <c r="J154" s="203">
        <v>50</v>
      </c>
      <c r="K154" s="199"/>
    </row>
    <row r="155" spans="2:11" customFormat="1" ht="15" customHeight="1">
      <c r="B155" s="187"/>
      <c r="C155" s="203" t="s">
        <v>645</v>
      </c>
      <c r="D155" s="173"/>
      <c r="E155" s="173"/>
      <c r="F155" s="204" t="s">
        <v>637</v>
      </c>
      <c r="G155" s="173"/>
      <c r="H155" s="203" t="s">
        <v>677</v>
      </c>
      <c r="I155" s="203" t="s">
        <v>647</v>
      </c>
      <c r="J155" s="203"/>
      <c r="K155" s="199"/>
    </row>
    <row r="156" spans="2:11" customFormat="1" ht="15" customHeight="1">
      <c r="B156" s="187"/>
      <c r="C156" s="203" t="s">
        <v>656</v>
      </c>
      <c r="D156" s="173"/>
      <c r="E156" s="173"/>
      <c r="F156" s="204" t="s">
        <v>643</v>
      </c>
      <c r="G156" s="173"/>
      <c r="H156" s="203" t="s">
        <v>677</v>
      </c>
      <c r="I156" s="203" t="s">
        <v>639</v>
      </c>
      <c r="J156" s="203">
        <v>50</v>
      </c>
      <c r="K156" s="199"/>
    </row>
    <row r="157" spans="2:11" customFormat="1" ht="15" customHeight="1">
      <c r="B157" s="187"/>
      <c r="C157" s="203" t="s">
        <v>664</v>
      </c>
      <c r="D157" s="173"/>
      <c r="E157" s="173"/>
      <c r="F157" s="204" t="s">
        <v>643</v>
      </c>
      <c r="G157" s="173"/>
      <c r="H157" s="203" t="s">
        <v>677</v>
      </c>
      <c r="I157" s="203" t="s">
        <v>639</v>
      </c>
      <c r="J157" s="203">
        <v>50</v>
      </c>
      <c r="K157" s="199"/>
    </row>
    <row r="158" spans="2:11" customFormat="1" ht="15" customHeight="1">
      <c r="B158" s="187"/>
      <c r="C158" s="203" t="s">
        <v>662</v>
      </c>
      <c r="D158" s="173"/>
      <c r="E158" s="173"/>
      <c r="F158" s="204" t="s">
        <v>643</v>
      </c>
      <c r="G158" s="173"/>
      <c r="H158" s="203" t="s">
        <v>677</v>
      </c>
      <c r="I158" s="203" t="s">
        <v>639</v>
      </c>
      <c r="J158" s="203">
        <v>50</v>
      </c>
      <c r="K158" s="199"/>
    </row>
    <row r="159" spans="2:11" customFormat="1" ht="15" customHeight="1">
      <c r="B159" s="187"/>
      <c r="C159" s="203" t="s">
        <v>88</v>
      </c>
      <c r="D159" s="173"/>
      <c r="E159" s="173"/>
      <c r="F159" s="204" t="s">
        <v>637</v>
      </c>
      <c r="G159" s="173"/>
      <c r="H159" s="203" t="s">
        <v>699</v>
      </c>
      <c r="I159" s="203" t="s">
        <v>639</v>
      </c>
      <c r="J159" s="203" t="s">
        <v>700</v>
      </c>
      <c r="K159" s="199"/>
    </row>
    <row r="160" spans="2:11" customFormat="1" ht="15" customHeight="1">
      <c r="B160" s="187"/>
      <c r="C160" s="203" t="s">
        <v>701</v>
      </c>
      <c r="D160" s="173"/>
      <c r="E160" s="173"/>
      <c r="F160" s="204" t="s">
        <v>637</v>
      </c>
      <c r="G160" s="173"/>
      <c r="H160" s="203" t="s">
        <v>702</v>
      </c>
      <c r="I160" s="203" t="s">
        <v>672</v>
      </c>
      <c r="J160" s="203"/>
      <c r="K160" s="199"/>
    </row>
    <row r="161" spans="2:11" customFormat="1" ht="15" customHeight="1">
      <c r="B161" s="205"/>
      <c r="C161" s="191"/>
      <c r="D161" s="191"/>
      <c r="E161" s="191"/>
      <c r="F161" s="191"/>
      <c r="G161" s="191"/>
      <c r="H161" s="191"/>
      <c r="I161" s="191"/>
      <c r="J161" s="191"/>
      <c r="K161" s="206"/>
    </row>
    <row r="162" spans="2:11" customFormat="1" ht="18.75" customHeight="1">
      <c r="B162" s="192"/>
      <c r="C162" s="197"/>
      <c r="D162" s="197"/>
      <c r="E162" s="197"/>
      <c r="F162" s="207"/>
      <c r="G162" s="197"/>
      <c r="H162" s="197"/>
      <c r="I162" s="197"/>
      <c r="J162" s="197"/>
      <c r="K162" s="192"/>
    </row>
    <row r="163" spans="2:11" customFormat="1" ht="18.75" customHeight="1">
      <c r="B163" s="276"/>
      <c r="C163" s="276"/>
      <c r="D163" s="276"/>
      <c r="E163" s="276"/>
      <c r="F163" s="276"/>
      <c r="G163" s="276"/>
      <c r="H163" s="276"/>
      <c r="I163" s="276"/>
      <c r="J163" s="276"/>
      <c r="K163" s="276"/>
    </row>
    <row r="164" spans="2:11" customFormat="1" ht="7.5" customHeight="1">
      <c r="B164" s="266"/>
      <c r="C164" s="267"/>
      <c r="D164" s="267"/>
      <c r="E164" s="267"/>
      <c r="F164" s="267"/>
      <c r="G164" s="267"/>
      <c r="H164" s="267"/>
      <c r="I164" s="267"/>
      <c r="J164" s="267"/>
      <c r="K164" s="268"/>
    </row>
    <row r="165" spans="2:11" customFormat="1" ht="45" customHeight="1">
      <c r="B165" s="269"/>
      <c r="C165" s="259" t="s">
        <v>703</v>
      </c>
      <c r="D165" s="259"/>
      <c r="E165" s="259"/>
      <c r="F165" s="259"/>
      <c r="G165" s="259"/>
      <c r="H165" s="259"/>
      <c r="I165" s="259"/>
      <c r="J165" s="259"/>
      <c r="K165" s="270"/>
    </row>
    <row r="166" spans="2:11" customFormat="1" ht="17.25" customHeight="1">
      <c r="B166" s="269"/>
      <c r="C166" s="177" t="s">
        <v>631</v>
      </c>
      <c r="D166" s="177"/>
      <c r="E166" s="177"/>
      <c r="F166" s="177" t="s">
        <v>632</v>
      </c>
      <c r="G166" s="208"/>
      <c r="H166" s="209" t="s">
        <v>54</v>
      </c>
      <c r="I166" s="209" t="s">
        <v>57</v>
      </c>
      <c r="J166" s="177" t="s">
        <v>633</v>
      </c>
      <c r="K166" s="270"/>
    </row>
    <row r="167" spans="2:11" customFormat="1" ht="17.25" customHeight="1">
      <c r="B167" s="271"/>
      <c r="C167" s="179" t="s">
        <v>634</v>
      </c>
      <c r="D167" s="179"/>
      <c r="E167" s="179"/>
      <c r="F167" s="180" t="s">
        <v>635</v>
      </c>
      <c r="G167" s="210"/>
      <c r="H167" s="211"/>
      <c r="I167" s="211"/>
      <c r="J167" s="179" t="s">
        <v>636</v>
      </c>
      <c r="K167" s="272"/>
    </row>
    <row r="168" spans="2:11" customFormat="1" ht="5.25" customHeight="1">
      <c r="B168" s="187"/>
      <c r="C168" s="182"/>
      <c r="D168" s="182"/>
      <c r="E168" s="182"/>
      <c r="F168" s="182"/>
      <c r="G168" s="183"/>
      <c r="H168" s="182"/>
      <c r="I168" s="182"/>
      <c r="J168" s="182"/>
      <c r="K168" s="199"/>
    </row>
    <row r="169" spans="2:11" customFormat="1" ht="15" customHeight="1">
      <c r="B169" s="187"/>
      <c r="C169" s="173" t="s">
        <v>640</v>
      </c>
      <c r="D169" s="173"/>
      <c r="E169" s="173"/>
      <c r="F169" s="185" t="s">
        <v>637</v>
      </c>
      <c r="G169" s="173"/>
      <c r="H169" s="173" t="s">
        <v>677</v>
      </c>
      <c r="I169" s="173" t="s">
        <v>639</v>
      </c>
      <c r="J169" s="173">
        <v>120</v>
      </c>
      <c r="K169" s="199"/>
    </row>
    <row r="170" spans="2:11" customFormat="1" ht="15" customHeight="1">
      <c r="B170" s="187"/>
      <c r="C170" s="173" t="s">
        <v>686</v>
      </c>
      <c r="D170" s="173"/>
      <c r="E170" s="173"/>
      <c r="F170" s="185" t="s">
        <v>637</v>
      </c>
      <c r="G170" s="173"/>
      <c r="H170" s="173" t="s">
        <v>687</v>
      </c>
      <c r="I170" s="173" t="s">
        <v>639</v>
      </c>
      <c r="J170" s="173" t="s">
        <v>688</v>
      </c>
      <c r="K170" s="199"/>
    </row>
    <row r="171" spans="2:11" customFormat="1" ht="15" customHeight="1">
      <c r="B171" s="187"/>
      <c r="C171" s="173" t="s">
        <v>585</v>
      </c>
      <c r="D171" s="173"/>
      <c r="E171" s="173"/>
      <c r="F171" s="185" t="s">
        <v>637</v>
      </c>
      <c r="G171" s="173"/>
      <c r="H171" s="173" t="s">
        <v>704</v>
      </c>
      <c r="I171" s="173" t="s">
        <v>639</v>
      </c>
      <c r="J171" s="173" t="s">
        <v>688</v>
      </c>
      <c r="K171" s="199"/>
    </row>
    <row r="172" spans="2:11" customFormat="1" ht="15" customHeight="1">
      <c r="B172" s="187"/>
      <c r="C172" s="173" t="s">
        <v>642</v>
      </c>
      <c r="D172" s="173"/>
      <c r="E172" s="173"/>
      <c r="F172" s="185" t="s">
        <v>643</v>
      </c>
      <c r="G172" s="173"/>
      <c r="H172" s="173" t="s">
        <v>704</v>
      </c>
      <c r="I172" s="173" t="s">
        <v>639</v>
      </c>
      <c r="J172" s="173">
        <v>50</v>
      </c>
      <c r="K172" s="199"/>
    </row>
    <row r="173" spans="2:11" customFormat="1" ht="15" customHeight="1">
      <c r="B173" s="187"/>
      <c r="C173" s="173" t="s">
        <v>645</v>
      </c>
      <c r="D173" s="173"/>
      <c r="E173" s="173"/>
      <c r="F173" s="185" t="s">
        <v>637</v>
      </c>
      <c r="G173" s="173"/>
      <c r="H173" s="173" t="s">
        <v>704</v>
      </c>
      <c r="I173" s="173" t="s">
        <v>647</v>
      </c>
      <c r="J173" s="173"/>
      <c r="K173" s="199"/>
    </row>
    <row r="174" spans="2:11" customFormat="1" ht="15" customHeight="1">
      <c r="B174" s="187"/>
      <c r="C174" s="173" t="s">
        <v>656</v>
      </c>
      <c r="D174" s="173"/>
      <c r="E174" s="173"/>
      <c r="F174" s="185" t="s">
        <v>643</v>
      </c>
      <c r="G174" s="173"/>
      <c r="H174" s="173" t="s">
        <v>704</v>
      </c>
      <c r="I174" s="173" t="s">
        <v>639</v>
      </c>
      <c r="J174" s="173">
        <v>50</v>
      </c>
      <c r="K174" s="199"/>
    </row>
    <row r="175" spans="2:11" customFormat="1" ht="15" customHeight="1">
      <c r="B175" s="187"/>
      <c r="C175" s="173" t="s">
        <v>664</v>
      </c>
      <c r="D175" s="173"/>
      <c r="E175" s="173"/>
      <c r="F175" s="185" t="s">
        <v>643</v>
      </c>
      <c r="G175" s="173"/>
      <c r="H175" s="173" t="s">
        <v>704</v>
      </c>
      <c r="I175" s="173" t="s">
        <v>639</v>
      </c>
      <c r="J175" s="173">
        <v>50</v>
      </c>
      <c r="K175" s="199"/>
    </row>
    <row r="176" spans="2:11" customFormat="1" ht="15" customHeight="1">
      <c r="B176" s="187"/>
      <c r="C176" s="173" t="s">
        <v>662</v>
      </c>
      <c r="D176" s="173"/>
      <c r="E176" s="173"/>
      <c r="F176" s="185" t="s">
        <v>643</v>
      </c>
      <c r="G176" s="173"/>
      <c r="H176" s="173" t="s">
        <v>704</v>
      </c>
      <c r="I176" s="173" t="s">
        <v>639</v>
      </c>
      <c r="J176" s="173">
        <v>50</v>
      </c>
      <c r="K176" s="199"/>
    </row>
    <row r="177" spans="2:11" customFormat="1" ht="15" customHeight="1">
      <c r="B177" s="187"/>
      <c r="C177" s="173" t="s">
        <v>101</v>
      </c>
      <c r="D177" s="173"/>
      <c r="E177" s="173"/>
      <c r="F177" s="185" t="s">
        <v>637</v>
      </c>
      <c r="G177" s="173"/>
      <c r="H177" s="173" t="s">
        <v>705</v>
      </c>
      <c r="I177" s="173" t="s">
        <v>706</v>
      </c>
      <c r="J177" s="173"/>
      <c r="K177" s="199"/>
    </row>
    <row r="178" spans="2:11" customFormat="1" ht="15" customHeight="1">
      <c r="B178" s="187"/>
      <c r="C178" s="173" t="s">
        <v>57</v>
      </c>
      <c r="D178" s="173"/>
      <c r="E178" s="173"/>
      <c r="F178" s="185" t="s">
        <v>637</v>
      </c>
      <c r="G178" s="173"/>
      <c r="H178" s="173" t="s">
        <v>707</v>
      </c>
      <c r="I178" s="173" t="s">
        <v>708</v>
      </c>
      <c r="J178" s="173">
        <v>1</v>
      </c>
      <c r="K178" s="199"/>
    </row>
    <row r="179" spans="2:11" customFormat="1" ht="15" customHeight="1">
      <c r="B179" s="187"/>
      <c r="C179" s="173" t="s">
        <v>53</v>
      </c>
      <c r="D179" s="173"/>
      <c r="E179" s="173"/>
      <c r="F179" s="185" t="s">
        <v>637</v>
      </c>
      <c r="G179" s="173"/>
      <c r="H179" s="173" t="s">
        <v>709</v>
      </c>
      <c r="I179" s="173" t="s">
        <v>639</v>
      </c>
      <c r="J179" s="173">
        <v>20</v>
      </c>
      <c r="K179" s="199"/>
    </row>
    <row r="180" spans="2:11" customFormat="1" ht="15" customHeight="1">
      <c r="B180" s="187"/>
      <c r="C180" s="173" t="s">
        <v>54</v>
      </c>
      <c r="D180" s="173"/>
      <c r="E180" s="173"/>
      <c r="F180" s="185" t="s">
        <v>637</v>
      </c>
      <c r="G180" s="173"/>
      <c r="H180" s="173" t="s">
        <v>710</v>
      </c>
      <c r="I180" s="173" t="s">
        <v>639</v>
      </c>
      <c r="J180" s="173">
        <v>255</v>
      </c>
      <c r="K180" s="199"/>
    </row>
    <row r="181" spans="2:11" customFormat="1" ht="15" customHeight="1">
      <c r="B181" s="187"/>
      <c r="C181" s="173" t="s">
        <v>102</v>
      </c>
      <c r="D181" s="173"/>
      <c r="E181" s="173"/>
      <c r="F181" s="185" t="s">
        <v>637</v>
      </c>
      <c r="G181" s="173"/>
      <c r="H181" s="173" t="s">
        <v>601</v>
      </c>
      <c r="I181" s="173" t="s">
        <v>639</v>
      </c>
      <c r="J181" s="173">
        <v>10</v>
      </c>
      <c r="K181" s="199"/>
    </row>
    <row r="182" spans="2:11" customFormat="1" ht="15" customHeight="1">
      <c r="B182" s="187"/>
      <c r="C182" s="173" t="s">
        <v>103</v>
      </c>
      <c r="D182" s="173"/>
      <c r="E182" s="173"/>
      <c r="F182" s="185" t="s">
        <v>637</v>
      </c>
      <c r="G182" s="173"/>
      <c r="H182" s="173" t="s">
        <v>711</v>
      </c>
      <c r="I182" s="173" t="s">
        <v>672</v>
      </c>
      <c r="J182" s="173"/>
      <c r="K182" s="199"/>
    </row>
    <row r="183" spans="2:11" customFormat="1" ht="15" customHeight="1">
      <c r="B183" s="187"/>
      <c r="C183" s="173" t="s">
        <v>712</v>
      </c>
      <c r="D183" s="173"/>
      <c r="E183" s="173"/>
      <c r="F183" s="185" t="s">
        <v>637</v>
      </c>
      <c r="G183" s="173"/>
      <c r="H183" s="173" t="s">
        <v>713</v>
      </c>
      <c r="I183" s="173" t="s">
        <v>672</v>
      </c>
      <c r="J183" s="173"/>
      <c r="K183" s="199"/>
    </row>
    <row r="184" spans="2:11" customFormat="1" ht="15" customHeight="1">
      <c r="B184" s="187"/>
      <c r="C184" s="173" t="s">
        <v>701</v>
      </c>
      <c r="D184" s="173"/>
      <c r="E184" s="173"/>
      <c r="F184" s="185" t="s">
        <v>637</v>
      </c>
      <c r="G184" s="173"/>
      <c r="H184" s="173" t="s">
        <v>714</v>
      </c>
      <c r="I184" s="173" t="s">
        <v>672</v>
      </c>
      <c r="J184" s="173"/>
      <c r="K184" s="199"/>
    </row>
    <row r="185" spans="2:11" customFormat="1" ht="15" customHeight="1">
      <c r="B185" s="187"/>
      <c r="C185" s="173" t="s">
        <v>105</v>
      </c>
      <c r="D185" s="173"/>
      <c r="E185" s="173"/>
      <c r="F185" s="185" t="s">
        <v>643</v>
      </c>
      <c r="G185" s="173"/>
      <c r="H185" s="173" t="s">
        <v>715</v>
      </c>
      <c r="I185" s="173" t="s">
        <v>639</v>
      </c>
      <c r="J185" s="173">
        <v>50</v>
      </c>
      <c r="K185" s="199"/>
    </row>
    <row r="186" spans="2:11" customFormat="1" ht="15" customHeight="1">
      <c r="B186" s="187"/>
      <c r="C186" s="173" t="s">
        <v>716</v>
      </c>
      <c r="D186" s="173"/>
      <c r="E186" s="173"/>
      <c r="F186" s="185" t="s">
        <v>643</v>
      </c>
      <c r="G186" s="173"/>
      <c r="H186" s="173" t="s">
        <v>717</v>
      </c>
      <c r="I186" s="173" t="s">
        <v>718</v>
      </c>
      <c r="J186" s="173"/>
      <c r="K186" s="199"/>
    </row>
    <row r="187" spans="2:11" customFormat="1" ht="15" customHeight="1">
      <c r="B187" s="187"/>
      <c r="C187" s="173" t="s">
        <v>719</v>
      </c>
      <c r="D187" s="173"/>
      <c r="E187" s="173"/>
      <c r="F187" s="185" t="s">
        <v>643</v>
      </c>
      <c r="G187" s="173"/>
      <c r="H187" s="173" t="s">
        <v>720</v>
      </c>
      <c r="I187" s="173" t="s">
        <v>718</v>
      </c>
      <c r="J187" s="173"/>
      <c r="K187" s="199"/>
    </row>
    <row r="188" spans="2:11" customFormat="1" ht="15" customHeight="1">
      <c r="B188" s="187"/>
      <c r="C188" s="173" t="s">
        <v>721</v>
      </c>
      <c r="D188" s="173"/>
      <c r="E188" s="173"/>
      <c r="F188" s="185" t="s">
        <v>643</v>
      </c>
      <c r="G188" s="173"/>
      <c r="H188" s="173" t="s">
        <v>722</v>
      </c>
      <c r="I188" s="173" t="s">
        <v>718</v>
      </c>
      <c r="J188" s="173"/>
      <c r="K188" s="199"/>
    </row>
    <row r="189" spans="2:11" customFormat="1" ht="15" customHeight="1">
      <c r="B189" s="187"/>
      <c r="C189" s="212" t="s">
        <v>723</v>
      </c>
      <c r="D189" s="173"/>
      <c r="E189" s="173"/>
      <c r="F189" s="185" t="s">
        <v>643</v>
      </c>
      <c r="G189" s="173"/>
      <c r="H189" s="173" t="s">
        <v>724</v>
      </c>
      <c r="I189" s="173" t="s">
        <v>725</v>
      </c>
      <c r="J189" s="213" t="s">
        <v>726</v>
      </c>
      <c r="K189" s="199"/>
    </row>
    <row r="190" spans="2:11" customFormat="1" ht="15" customHeight="1">
      <c r="B190" s="187"/>
      <c r="C190" s="212" t="s">
        <v>727</v>
      </c>
      <c r="D190" s="173"/>
      <c r="E190" s="173"/>
      <c r="F190" s="185" t="s">
        <v>643</v>
      </c>
      <c r="G190" s="173"/>
      <c r="H190" s="173" t="s">
        <v>728</v>
      </c>
      <c r="I190" s="173" t="s">
        <v>725</v>
      </c>
      <c r="J190" s="213" t="s">
        <v>726</v>
      </c>
      <c r="K190" s="199"/>
    </row>
    <row r="191" spans="2:11" customFormat="1" ht="15" customHeight="1">
      <c r="B191" s="187"/>
      <c r="C191" s="212" t="s">
        <v>42</v>
      </c>
      <c r="D191" s="173"/>
      <c r="E191" s="173"/>
      <c r="F191" s="185" t="s">
        <v>637</v>
      </c>
      <c r="G191" s="173"/>
      <c r="H191" s="170" t="s">
        <v>729</v>
      </c>
      <c r="I191" s="173" t="s">
        <v>730</v>
      </c>
      <c r="J191" s="173"/>
      <c r="K191" s="199"/>
    </row>
    <row r="192" spans="2:11" customFormat="1" ht="15" customHeight="1">
      <c r="B192" s="187"/>
      <c r="C192" s="212" t="s">
        <v>731</v>
      </c>
      <c r="D192" s="173"/>
      <c r="E192" s="173"/>
      <c r="F192" s="185" t="s">
        <v>637</v>
      </c>
      <c r="G192" s="173"/>
      <c r="H192" s="173" t="s">
        <v>732</v>
      </c>
      <c r="I192" s="173" t="s">
        <v>672</v>
      </c>
      <c r="J192" s="173"/>
      <c r="K192" s="199"/>
    </row>
    <row r="193" spans="2:11" customFormat="1" ht="15" customHeight="1">
      <c r="B193" s="187"/>
      <c r="C193" s="212" t="s">
        <v>733</v>
      </c>
      <c r="D193" s="173"/>
      <c r="E193" s="173"/>
      <c r="F193" s="185" t="s">
        <v>637</v>
      </c>
      <c r="G193" s="173"/>
      <c r="H193" s="173" t="s">
        <v>734</v>
      </c>
      <c r="I193" s="173" t="s">
        <v>672</v>
      </c>
      <c r="J193" s="173"/>
      <c r="K193" s="199"/>
    </row>
    <row r="194" spans="2:11" customFormat="1" ht="15" customHeight="1">
      <c r="B194" s="187"/>
      <c r="C194" s="212" t="s">
        <v>735</v>
      </c>
      <c r="D194" s="173"/>
      <c r="E194" s="173"/>
      <c r="F194" s="185" t="s">
        <v>643</v>
      </c>
      <c r="G194" s="173"/>
      <c r="H194" s="173" t="s">
        <v>736</v>
      </c>
      <c r="I194" s="173" t="s">
        <v>672</v>
      </c>
      <c r="J194" s="173"/>
      <c r="K194" s="199"/>
    </row>
    <row r="195" spans="2:11" customFormat="1" ht="15" customHeight="1">
      <c r="B195" s="205"/>
      <c r="C195" s="214"/>
      <c r="D195" s="191"/>
      <c r="E195" s="191"/>
      <c r="F195" s="191"/>
      <c r="G195" s="191"/>
      <c r="H195" s="191"/>
      <c r="I195" s="191"/>
      <c r="J195" s="191"/>
      <c r="K195" s="206"/>
    </row>
    <row r="196" spans="2:11" customFormat="1" ht="18.75" customHeight="1">
      <c r="B196" s="192"/>
      <c r="C196" s="197"/>
      <c r="D196" s="197"/>
      <c r="E196" s="197"/>
      <c r="F196" s="207"/>
      <c r="G196" s="197"/>
      <c r="H196" s="197"/>
      <c r="I196" s="197"/>
      <c r="J196" s="197"/>
      <c r="K196" s="192"/>
    </row>
    <row r="197" spans="2:11" customFormat="1" ht="18.75" customHeight="1">
      <c r="B197" s="192"/>
      <c r="C197" s="197"/>
      <c r="D197" s="197"/>
      <c r="E197" s="197"/>
      <c r="F197" s="207"/>
      <c r="G197" s="197"/>
      <c r="H197" s="197"/>
      <c r="I197" s="197"/>
      <c r="J197" s="197"/>
      <c r="K197" s="192"/>
    </row>
    <row r="198" spans="2:11" customFormat="1" ht="18.75" customHeight="1">
      <c r="B198" s="276"/>
      <c r="C198" s="276"/>
      <c r="D198" s="276"/>
      <c r="E198" s="276"/>
      <c r="F198" s="276"/>
      <c r="G198" s="276"/>
      <c r="H198" s="276"/>
      <c r="I198" s="276"/>
      <c r="J198" s="276"/>
      <c r="K198" s="276"/>
    </row>
    <row r="199" spans="2:11" customFormat="1" ht="13.5">
      <c r="B199" s="266"/>
      <c r="C199" s="267"/>
      <c r="D199" s="267"/>
      <c r="E199" s="267"/>
      <c r="F199" s="267"/>
      <c r="G199" s="267"/>
      <c r="H199" s="267"/>
      <c r="I199" s="267"/>
      <c r="J199" s="267"/>
      <c r="K199" s="268"/>
    </row>
    <row r="200" spans="2:11" customFormat="1" ht="21">
      <c r="B200" s="269"/>
      <c r="C200" s="259" t="s">
        <v>737</v>
      </c>
      <c r="D200" s="259"/>
      <c r="E200" s="259"/>
      <c r="F200" s="259"/>
      <c r="G200" s="259"/>
      <c r="H200" s="259"/>
      <c r="I200" s="259"/>
      <c r="J200" s="259"/>
      <c r="K200" s="270"/>
    </row>
    <row r="201" spans="2:11" customFormat="1" ht="25.5" customHeight="1">
      <c r="B201" s="269"/>
      <c r="C201" s="215" t="s">
        <v>738</v>
      </c>
      <c r="D201" s="215"/>
      <c r="E201" s="215"/>
      <c r="F201" s="215" t="s">
        <v>739</v>
      </c>
      <c r="G201" s="216"/>
      <c r="H201" s="262" t="s">
        <v>740</v>
      </c>
      <c r="I201" s="262"/>
      <c r="J201" s="262"/>
      <c r="K201" s="270"/>
    </row>
    <row r="202" spans="2:11" customFormat="1" ht="5.25" customHeight="1">
      <c r="B202" s="187"/>
      <c r="C202" s="182"/>
      <c r="D202" s="182"/>
      <c r="E202" s="182"/>
      <c r="F202" s="182"/>
      <c r="G202" s="197"/>
      <c r="H202" s="182"/>
      <c r="I202" s="182"/>
      <c r="J202" s="182"/>
      <c r="K202" s="199"/>
    </row>
    <row r="203" spans="2:11" customFormat="1" ht="15" customHeight="1">
      <c r="B203" s="187"/>
      <c r="C203" s="173" t="s">
        <v>730</v>
      </c>
      <c r="D203" s="173"/>
      <c r="E203" s="173"/>
      <c r="F203" s="185" t="s">
        <v>43</v>
      </c>
      <c r="G203" s="173"/>
      <c r="H203" s="263" t="s">
        <v>741</v>
      </c>
      <c r="I203" s="263"/>
      <c r="J203" s="263"/>
      <c r="K203" s="199"/>
    </row>
    <row r="204" spans="2:11" customFormat="1" ht="15" customHeight="1">
      <c r="B204" s="187"/>
      <c r="C204" s="173"/>
      <c r="D204" s="173"/>
      <c r="E204" s="173"/>
      <c r="F204" s="185" t="s">
        <v>44</v>
      </c>
      <c r="G204" s="173"/>
      <c r="H204" s="263" t="s">
        <v>742</v>
      </c>
      <c r="I204" s="263"/>
      <c r="J204" s="263"/>
      <c r="K204" s="199"/>
    </row>
    <row r="205" spans="2:11" customFormat="1" ht="15" customHeight="1">
      <c r="B205" s="187"/>
      <c r="C205" s="173"/>
      <c r="D205" s="173"/>
      <c r="E205" s="173"/>
      <c r="F205" s="185" t="s">
        <v>47</v>
      </c>
      <c r="G205" s="173"/>
      <c r="H205" s="263" t="s">
        <v>743</v>
      </c>
      <c r="I205" s="263"/>
      <c r="J205" s="263"/>
      <c r="K205" s="199"/>
    </row>
    <row r="206" spans="2:11" customFormat="1" ht="15" customHeight="1">
      <c r="B206" s="187"/>
      <c r="C206" s="173"/>
      <c r="D206" s="173"/>
      <c r="E206" s="173"/>
      <c r="F206" s="185" t="s">
        <v>45</v>
      </c>
      <c r="G206" s="173"/>
      <c r="H206" s="263" t="s">
        <v>744</v>
      </c>
      <c r="I206" s="263"/>
      <c r="J206" s="263"/>
      <c r="K206" s="199"/>
    </row>
    <row r="207" spans="2:11" customFormat="1" ht="15" customHeight="1">
      <c r="B207" s="187"/>
      <c r="C207" s="173"/>
      <c r="D207" s="173"/>
      <c r="E207" s="173"/>
      <c r="F207" s="185" t="s">
        <v>46</v>
      </c>
      <c r="G207" s="173"/>
      <c r="H207" s="263" t="s">
        <v>745</v>
      </c>
      <c r="I207" s="263"/>
      <c r="J207" s="263"/>
      <c r="K207" s="199"/>
    </row>
    <row r="208" spans="2:11" customFormat="1" ht="15" customHeight="1">
      <c r="B208" s="187"/>
      <c r="C208" s="173"/>
      <c r="D208" s="173"/>
      <c r="E208" s="173"/>
      <c r="F208" s="185"/>
      <c r="G208" s="173"/>
      <c r="H208" s="173"/>
      <c r="I208" s="173"/>
      <c r="J208" s="173"/>
      <c r="K208" s="199"/>
    </row>
    <row r="209" spans="2:11" customFormat="1" ht="15" customHeight="1">
      <c r="B209" s="187"/>
      <c r="C209" s="173" t="s">
        <v>684</v>
      </c>
      <c r="D209" s="173"/>
      <c r="E209" s="173"/>
      <c r="F209" s="185" t="s">
        <v>79</v>
      </c>
      <c r="G209" s="173"/>
      <c r="H209" s="263" t="s">
        <v>746</v>
      </c>
      <c r="I209" s="263"/>
      <c r="J209" s="263"/>
      <c r="K209" s="199"/>
    </row>
    <row r="210" spans="2:11" customFormat="1" ht="15" customHeight="1">
      <c r="B210" s="187"/>
      <c r="C210" s="173"/>
      <c r="D210" s="173"/>
      <c r="E210" s="173"/>
      <c r="F210" s="185" t="s">
        <v>579</v>
      </c>
      <c r="G210" s="173"/>
      <c r="H210" s="263" t="s">
        <v>580</v>
      </c>
      <c r="I210" s="263"/>
      <c r="J210" s="263"/>
      <c r="K210" s="199"/>
    </row>
    <row r="211" spans="2:11" customFormat="1" ht="15" customHeight="1">
      <c r="B211" s="187"/>
      <c r="C211" s="173"/>
      <c r="D211" s="173"/>
      <c r="E211" s="173"/>
      <c r="F211" s="185" t="s">
        <v>577</v>
      </c>
      <c r="G211" s="173"/>
      <c r="H211" s="263" t="s">
        <v>747</v>
      </c>
      <c r="I211" s="263"/>
      <c r="J211" s="263"/>
      <c r="K211" s="199"/>
    </row>
    <row r="212" spans="2:11" customFormat="1" ht="15" customHeight="1">
      <c r="B212" s="291"/>
      <c r="C212" s="173"/>
      <c r="D212" s="173"/>
      <c r="E212" s="173"/>
      <c r="F212" s="185" t="s">
        <v>581</v>
      </c>
      <c r="G212" s="212"/>
      <c r="H212" s="264" t="s">
        <v>582</v>
      </c>
      <c r="I212" s="264"/>
      <c r="J212" s="264"/>
      <c r="K212" s="292"/>
    </row>
    <row r="213" spans="2:11" customFormat="1" ht="15" customHeight="1">
      <c r="B213" s="291"/>
      <c r="C213" s="173"/>
      <c r="D213" s="173"/>
      <c r="E213" s="173"/>
      <c r="F213" s="185" t="s">
        <v>583</v>
      </c>
      <c r="G213" s="212"/>
      <c r="H213" s="264" t="s">
        <v>748</v>
      </c>
      <c r="I213" s="264"/>
      <c r="J213" s="264"/>
      <c r="K213" s="292"/>
    </row>
    <row r="214" spans="2:11" customFormat="1" ht="15" customHeight="1">
      <c r="B214" s="291"/>
      <c r="C214" s="173"/>
      <c r="D214" s="173"/>
      <c r="E214" s="173"/>
      <c r="F214" s="185"/>
      <c r="G214" s="212"/>
      <c r="H214" s="203"/>
      <c r="I214" s="203"/>
      <c r="J214" s="203"/>
      <c r="K214" s="292"/>
    </row>
    <row r="215" spans="2:11" customFormat="1" ht="15" customHeight="1">
      <c r="B215" s="291"/>
      <c r="C215" s="173" t="s">
        <v>708</v>
      </c>
      <c r="D215" s="173"/>
      <c r="E215" s="173"/>
      <c r="F215" s="185">
        <v>1</v>
      </c>
      <c r="G215" s="212"/>
      <c r="H215" s="264" t="s">
        <v>749</v>
      </c>
      <c r="I215" s="264"/>
      <c r="J215" s="264"/>
      <c r="K215" s="292"/>
    </row>
    <row r="216" spans="2:11" customFormat="1" ht="15" customHeight="1">
      <c r="B216" s="291"/>
      <c r="C216" s="173"/>
      <c r="D216" s="173"/>
      <c r="E216" s="173"/>
      <c r="F216" s="185">
        <v>2</v>
      </c>
      <c r="G216" s="212"/>
      <c r="H216" s="264" t="s">
        <v>750</v>
      </c>
      <c r="I216" s="264"/>
      <c r="J216" s="264"/>
      <c r="K216" s="292"/>
    </row>
    <row r="217" spans="2:11" customFormat="1" ht="15" customHeight="1">
      <c r="B217" s="291"/>
      <c r="C217" s="173"/>
      <c r="D217" s="173"/>
      <c r="E217" s="173"/>
      <c r="F217" s="185">
        <v>3</v>
      </c>
      <c r="G217" s="212"/>
      <c r="H217" s="264" t="s">
        <v>751</v>
      </c>
      <c r="I217" s="264"/>
      <c r="J217" s="264"/>
      <c r="K217" s="292"/>
    </row>
    <row r="218" spans="2:11" customFormat="1" ht="15" customHeight="1">
      <c r="B218" s="291"/>
      <c r="C218" s="173"/>
      <c r="D218" s="173"/>
      <c r="E218" s="173"/>
      <c r="F218" s="185">
        <v>4</v>
      </c>
      <c r="G218" s="212"/>
      <c r="H218" s="264" t="s">
        <v>752</v>
      </c>
      <c r="I218" s="264"/>
      <c r="J218" s="264"/>
      <c r="K218" s="292"/>
    </row>
    <row r="219" spans="2:11" customFormat="1" ht="12.75" customHeight="1">
      <c r="B219" s="293"/>
      <c r="C219" s="294"/>
      <c r="D219" s="294"/>
      <c r="E219" s="294"/>
      <c r="F219" s="294"/>
      <c r="G219" s="294"/>
      <c r="H219" s="294"/>
      <c r="I219" s="294"/>
      <c r="J219" s="294"/>
      <c r="K219" s="295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76ac09c3-4060-4832-9b3c-cf864eb6295d" xsi:nil="true"/>
    <lcf76f155ced4ddcb4097134ff3c332f xmlns="bfcce5ea-2c06-460a-8f42-937bb651c2ea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072243BBD15B419DFA6DB318EA4619" ma:contentTypeVersion="17" ma:contentTypeDescription="Vytvoří nový dokument" ma:contentTypeScope="" ma:versionID="72dbe626b4aff30de33e221ac963fb70">
  <xsd:schema xmlns:xsd="http://www.w3.org/2001/XMLSchema" xmlns:xs="http://www.w3.org/2001/XMLSchema" xmlns:p="http://schemas.microsoft.com/office/2006/metadata/properties" xmlns:ns1="http://schemas.microsoft.com/sharepoint/v3" xmlns:ns2="76ac09c3-4060-4832-9b3c-cf864eb6295d" xmlns:ns3="bfcce5ea-2c06-460a-8f42-937bb651c2ea" targetNamespace="http://schemas.microsoft.com/office/2006/metadata/properties" ma:root="true" ma:fieldsID="516ec0dccc98ff6053e736047deffef0" ns1:_="" ns2:_="" ns3:_="">
    <xsd:import namespace="http://schemas.microsoft.com/sharepoint/v3"/>
    <xsd:import namespace="76ac09c3-4060-4832-9b3c-cf864eb6295d"/>
    <xsd:import namespace="bfcce5ea-2c06-460a-8f42-937bb651c2e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Vlastnosti zásad jednotného dodržování předpisů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kce uživatelského rozhraní zásad jednotného dodržování předpisů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ac09c3-4060-4832-9b3c-cf864eb629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9682d76-9388-4df6-af13-128b08790789}" ma:internalName="TaxCatchAll" ma:showField="CatchAllData" ma:web="76ac09c3-4060-4832-9b3c-cf864eb629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cce5ea-2c06-460a-8f42-937bb651c2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CE328CB-0D94-4532-9C74-48DC09330C3B}"/>
</file>

<file path=customXml/itemProps2.xml><?xml version="1.0" encoding="utf-8"?>
<ds:datastoreItem xmlns:ds="http://schemas.openxmlformats.org/officeDocument/2006/customXml" ds:itemID="{24A5B779-E2FB-4F27-B533-FB08CA74C142}"/>
</file>

<file path=customXml/itemProps3.xml><?xml version="1.0" encoding="utf-8"?>
<ds:datastoreItem xmlns:ds="http://schemas.openxmlformats.org/officeDocument/2006/customXml" ds:itemID="{9F01D967-D180-488B-928B-49B46FC071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LAPTOP-1JLMHHIG\vozabal</dc:creator>
  <cp:keywords/>
  <dc:description/>
  <cp:lastModifiedBy>Najmanová Jarmila Ing.</cp:lastModifiedBy>
  <cp:revision/>
  <dcterms:created xsi:type="dcterms:W3CDTF">2024-09-03T11:52:00Z</dcterms:created>
  <dcterms:modified xsi:type="dcterms:W3CDTF">2024-09-11T07:34:30Z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0x01010057072243BBD15B419DFA6DB318EA4619</vt:lpwstr>
  </property>
  <property fmtid="{D5CDD505-2E9C-101B-9397-08002B2CF9AE}" pid="3" name="MediaServiceImageTags">
    <vt:lpwstr/>
  </property>
</Properties>
</file>